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岩手県バスケットボール協会\2023\01_U18委員会\2023U18リーグ関係\"/>
    </mc:Choice>
  </mc:AlternateContent>
  <xr:revisionPtr revIDLastSave="0" documentId="13_ncr:1_{5EEE334D-84AE-4F56-8B38-DCDB7AA283C6}" xr6:coauthVersionLast="36" xr6:coauthVersionMax="47" xr10:uidLastSave="{00000000-0000-0000-0000-000000000000}"/>
  <bookViews>
    <workbookView xWindow="165" yWindow="675" windowWidth="21945" windowHeight="16305" firstSheet="3" activeTab="8" xr2:uid="{59F1E1B9-EC03-48A7-A599-D90020DB3090}"/>
  </bookViews>
  <sheets>
    <sheet name="男子L1north" sheetId="1" r:id="rId1"/>
    <sheet name="男子L1south" sheetId="2" r:id="rId2"/>
    <sheet name="女子L1north" sheetId="9" r:id="rId3"/>
    <sheet name="女子L1south" sheetId="10" r:id="rId4"/>
    <sheet name="男子L2north" sheetId="3" r:id="rId5"/>
    <sheet name="男子L2south" sheetId="4" r:id="rId6"/>
    <sheet name="女子L2north" sheetId="11" r:id="rId7"/>
    <sheet name="女子L2south" sheetId="12" r:id="rId8"/>
    <sheet name="男子L3Ａ" sheetId="5" r:id="rId9"/>
    <sheet name="男子L3Ｂ" sheetId="7" r:id="rId10"/>
    <sheet name="男子L3Ｃ" sheetId="16" r:id="rId11"/>
    <sheet name="男子L3Ｄ" sheetId="8" r:id="rId12"/>
    <sheet name="女子L3Ａ" sheetId="13" r:id="rId13"/>
    <sheet name="女子L3Ｂ" sheetId="14" r:id="rId14"/>
    <sheet name="女子L3Ｃ" sheetId="15" r:id="rId15"/>
  </sheets>
  <definedNames>
    <definedName name="_xlnm.Print_Area" localSheetId="2">女子L1north!$A$1:$T$30</definedName>
    <definedName name="_xlnm.Print_Area" localSheetId="3">女子L1south!$A$1:$T$30</definedName>
    <definedName name="_xlnm.Print_Area" localSheetId="6">女子L2north!$A$1:$U$34</definedName>
    <definedName name="_xlnm.Print_Area" localSheetId="7">女子L2south!$A$1:$U$34</definedName>
    <definedName name="_xlnm.Print_Area" localSheetId="12">女子L3Ａ!$A$1:$U$34</definedName>
    <definedName name="_xlnm.Print_Area" localSheetId="13">女子L3Ｂ!$A$1:$U$34</definedName>
    <definedName name="_xlnm.Print_Area" localSheetId="14">女子L3Ｃ!$A$1:$U$34</definedName>
    <definedName name="_xlnm.Print_Area" localSheetId="0">男子L1north!$A$1:$T$30</definedName>
    <definedName name="_xlnm.Print_Area" localSheetId="1">男子L1south!$A$1:$T$30</definedName>
    <definedName name="_xlnm.Print_Area" localSheetId="4">男子L2north!$A$1:$U$34</definedName>
    <definedName name="_xlnm.Print_Area" localSheetId="5">男子L2south!$A$1:$U$34</definedName>
    <definedName name="_xlnm.Print_Area" localSheetId="8">男子L3Ａ!$A$1:$X$38</definedName>
    <definedName name="_xlnm.Print_Area" localSheetId="9">男子L3Ｂ!$A$1:$AA$42</definedName>
    <definedName name="_xlnm.Print_Area" localSheetId="10">男子L3Ｃ!$A$1:$AA$42</definedName>
    <definedName name="_xlnm.Print_Area" localSheetId="11">男子L3Ｄ!$A$1:$AA$42</definedName>
    <definedName name="ブロック" localSheetId="2">#REF!</definedName>
    <definedName name="ブロック" localSheetId="3">#REF!</definedName>
    <definedName name="ブロック" localSheetId="0">#REF!</definedName>
    <definedName name="ブロック" localSheetId="1">#REF!</definedName>
    <definedName name="ブロック" localSheetId="4">#REF!</definedName>
    <definedName name="ブロック" localSheetId="5">#REF!</definedName>
    <definedName name="ブロック" localSheetId="9">#REF!</definedName>
    <definedName name="ブロック" localSheetId="10">#REF!</definedName>
    <definedName name="ブロック" localSheetId="11">#REF!</definedName>
    <definedName name="ブロック">#REF!</definedName>
    <definedName name="リーグ" localSheetId="2">#REF!</definedName>
    <definedName name="リーグ" localSheetId="3">#REF!</definedName>
    <definedName name="リーグ" localSheetId="0">#REF!</definedName>
    <definedName name="リーグ" localSheetId="1">#REF!</definedName>
    <definedName name="リーグ" localSheetId="4">#REF!</definedName>
    <definedName name="リーグ" localSheetId="5">#REF!</definedName>
    <definedName name="リーグ" localSheetId="9">#REF!</definedName>
    <definedName name="リーグ" localSheetId="10">#REF!</definedName>
    <definedName name="リーグ" localSheetId="11">#REF!</definedName>
    <definedName name="リーグ">#REF!</definedName>
    <definedName name="男女" localSheetId="2">#REF!</definedName>
    <definedName name="男女" localSheetId="3">#REF!</definedName>
    <definedName name="男女" localSheetId="0">#REF!</definedName>
    <definedName name="男女" localSheetId="1">#REF!</definedName>
    <definedName name="男女" localSheetId="4">#REF!</definedName>
    <definedName name="男女" localSheetId="5">#REF!</definedName>
    <definedName name="男女" localSheetId="9">#REF!</definedName>
    <definedName name="男女" localSheetId="10">#REF!</definedName>
    <definedName name="男女" localSheetId="11">#REF!</definedName>
    <definedName name="男女">#REF!</definedName>
    <definedName name="地区名" localSheetId="2">#REF!</definedName>
    <definedName name="地区名" localSheetId="3">#REF!</definedName>
    <definedName name="地区名" localSheetId="0">#REF!</definedName>
    <definedName name="地区名" localSheetId="1">#REF!</definedName>
    <definedName name="地区名" localSheetId="4">#REF!</definedName>
    <definedName name="地区名" localSheetId="5">#REF!</definedName>
    <definedName name="地区名" localSheetId="9">#REF!</definedName>
    <definedName name="地区名" localSheetId="10">#REF!</definedName>
    <definedName name="地区名" localSheetId="11">#REF!</definedName>
    <definedName name="地区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5" l="1"/>
  <c r="Q30" i="15"/>
  <c r="S7" i="4" l="1"/>
  <c r="R7" i="4"/>
  <c r="S7" i="11"/>
  <c r="R7" i="11"/>
  <c r="S7" i="12"/>
  <c r="R7" i="12"/>
  <c r="S7" i="3"/>
  <c r="R7" i="3"/>
  <c r="U7" i="5"/>
  <c r="P7" i="1"/>
  <c r="O7" i="1"/>
  <c r="J24" i="7" l="1"/>
  <c r="H24" i="7"/>
  <c r="G28" i="7"/>
  <c r="E28" i="7"/>
  <c r="D32" i="8"/>
  <c r="B32" i="8"/>
  <c r="G28" i="8"/>
  <c r="E28" i="8"/>
  <c r="J24" i="8"/>
  <c r="H24" i="8"/>
  <c r="B31" i="8" l="1"/>
  <c r="E27" i="8"/>
  <c r="H23" i="8"/>
  <c r="E22" i="4"/>
  <c r="G22" i="4"/>
  <c r="M26" i="4" l="1"/>
  <c r="K26" i="4"/>
  <c r="J26" i="4"/>
  <c r="H26" i="4"/>
  <c r="G26" i="4"/>
  <c r="E26" i="4"/>
  <c r="D26" i="4"/>
  <c r="B26" i="4"/>
  <c r="M24" i="4"/>
  <c r="K24" i="4"/>
  <c r="J24" i="4"/>
  <c r="H24" i="4"/>
  <c r="G24" i="4"/>
  <c r="E24" i="4"/>
  <c r="E23" i="4" s="1"/>
  <c r="D24" i="4"/>
  <c r="B24" i="4"/>
  <c r="J22" i="4"/>
  <c r="H22" i="4"/>
  <c r="H21" i="4" s="1"/>
  <c r="E21" i="4"/>
  <c r="D22" i="4"/>
  <c r="B22" i="4"/>
  <c r="N21" i="4"/>
  <c r="J20" i="4"/>
  <c r="H20" i="4"/>
  <c r="G20" i="4"/>
  <c r="E20" i="4"/>
  <c r="D20" i="4"/>
  <c r="B20" i="4"/>
  <c r="N19" i="4"/>
  <c r="G18" i="4"/>
  <c r="E18" i="4"/>
  <c r="D18" i="4"/>
  <c r="B18" i="4"/>
  <c r="N17" i="4"/>
  <c r="K17" i="4"/>
  <c r="G16" i="4"/>
  <c r="E16" i="4"/>
  <c r="D16" i="4"/>
  <c r="S15" i="4" s="1"/>
  <c r="B16" i="4"/>
  <c r="R15" i="4" s="1"/>
  <c r="N15" i="4"/>
  <c r="K15" i="4"/>
  <c r="D14" i="4"/>
  <c r="B14" i="4"/>
  <c r="N13" i="4"/>
  <c r="K13" i="4"/>
  <c r="H13" i="4"/>
  <c r="D12" i="4"/>
  <c r="S11" i="4" s="1"/>
  <c r="B12" i="4"/>
  <c r="N11" i="4"/>
  <c r="K11" i="4"/>
  <c r="H11" i="4"/>
  <c r="N9" i="4"/>
  <c r="K9" i="4"/>
  <c r="H9" i="4"/>
  <c r="E9" i="4"/>
  <c r="N7" i="4"/>
  <c r="K7" i="4"/>
  <c r="H7" i="4"/>
  <c r="E7" i="4"/>
  <c r="R11" i="4" l="1"/>
  <c r="R19" i="4"/>
  <c r="R23" i="4"/>
  <c r="E17" i="4"/>
  <c r="B17" i="4"/>
  <c r="B21" i="4"/>
  <c r="E25" i="4"/>
  <c r="B15" i="4"/>
  <c r="E15" i="4"/>
  <c r="B25" i="4"/>
  <c r="B19" i="4"/>
  <c r="K23" i="4"/>
  <c r="B13" i="4"/>
  <c r="B23" i="4"/>
  <c r="H25" i="4"/>
  <c r="H19" i="4"/>
  <c r="K25" i="4"/>
  <c r="B11" i="4"/>
  <c r="E19" i="4"/>
  <c r="H23" i="4"/>
  <c r="J24" i="16"/>
  <c r="H24" i="16"/>
  <c r="D32" i="16"/>
  <c r="B32" i="16"/>
  <c r="G28" i="16"/>
  <c r="E28" i="16"/>
  <c r="C60" i="16"/>
  <c r="O49" i="16" s="1"/>
  <c r="C59" i="16"/>
  <c r="J49" i="16" s="1"/>
  <c r="C58" i="16"/>
  <c r="L49" i="16" s="1"/>
  <c r="C57" i="16"/>
  <c r="J43" i="16" s="1"/>
  <c r="C56" i="16"/>
  <c r="L46" i="16" s="1"/>
  <c r="C55" i="16"/>
  <c r="E43" i="16" s="1"/>
  <c r="C54" i="16"/>
  <c r="B45" i="16" s="1"/>
  <c r="S34" i="16"/>
  <c r="Q34" i="16"/>
  <c r="P34" i="16"/>
  <c r="N34" i="16"/>
  <c r="N33" i="16" s="1"/>
  <c r="J34" i="16"/>
  <c r="H34" i="16"/>
  <c r="H33" i="16" s="1"/>
  <c r="G34" i="16"/>
  <c r="E34" i="16"/>
  <c r="E33" i="16" s="1"/>
  <c r="K33" i="16"/>
  <c r="B33" i="16"/>
  <c r="S32" i="16"/>
  <c r="Q32" i="16"/>
  <c r="P32" i="16"/>
  <c r="N32" i="16"/>
  <c r="N31" i="16" s="1"/>
  <c r="M32" i="16"/>
  <c r="K32" i="16"/>
  <c r="J32" i="16"/>
  <c r="H32" i="16"/>
  <c r="G32" i="16"/>
  <c r="E32" i="16"/>
  <c r="E31" i="16" s="1"/>
  <c r="A31" i="16"/>
  <c r="P30" i="16"/>
  <c r="N30" i="16"/>
  <c r="M30" i="16"/>
  <c r="K30" i="16"/>
  <c r="J30" i="16"/>
  <c r="H30" i="16"/>
  <c r="T29" i="16"/>
  <c r="E29" i="16"/>
  <c r="B29" i="16"/>
  <c r="P28" i="16"/>
  <c r="N28" i="16"/>
  <c r="M28" i="16"/>
  <c r="K28" i="16"/>
  <c r="J28" i="16"/>
  <c r="H28" i="16"/>
  <c r="D28" i="16"/>
  <c r="B28" i="16"/>
  <c r="T27" i="16"/>
  <c r="A27" i="16"/>
  <c r="M26" i="16"/>
  <c r="K26" i="16"/>
  <c r="K25" i="16" s="1"/>
  <c r="D26" i="16"/>
  <c r="B26" i="16"/>
  <c r="B25" i="16" s="1"/>
  <c r="T25" i="16"/>
  <c r="Q25" i="16"/>
  <c r="H25" i="16"/>
  <c r="E25" i="16"/>
  <c r="M24" i="16"/>
  <c r="K24" i="16"/>
  <c r="G24" i="16"/>
  <c r="E24" i="16"/>
  <c r="D24" i="16"/>
  <c r="B24" i="16"/>
  <c r="T23" i="16"/>
  <c r="Q23" i="16"/>
  <c r="A23" i="16"/>
  <c r="G22" i="16"/>
  <c r="E22" i="16"/>
  <c r="E21" i="16" s="1"/>
  <c r="D22" i="16"/>
  <c r="B22" i="16"/>
  <c r="B21" i="16" s="1"/>
  <c r="T21" i="16"/>
  <c r="Q21" i="16"/>
  <c r="N21" i="16"/>
  <c r="H21" i="16"/>
  <c r="J20" i="16"/>
  <c r="H20" i="16"/>
  <c r="G20" i="16"/>
  <c r="E20" i="16"/>
  <c r="E19" i="16" s="1"/>
  <c r="D20" i="16"/>
  <c r="B20" i="16"/>
  <c r="B19" i="16" s="1"/>
  <c r="T19" i="16"/>
  <c r="Q19" i="16"/>
  <c r="N19" i="16"/>
  <c r="A19" i="16"/>
  <c r="G18" i="16"/>
  <c r="E18" i="16"/>
  <c r="E17" i="16" s="1"/>
  <c r="D18" i="16"/>
  <c r="B18" i="16"/>
  <c r="B17" i="16" s="1"/>
  <c r="T17" i="16"/>
  <c r="Q17" i="16"/>
  <c r="N17" i="16"/>
  <c r="K17" i="16"/>
  <c r="G16" i="16"/>
  <c r="E16" i="16"/>
  <c r="D16" i="16"/>
  <c r="B16" i="16"/>
  <c r="T15" i="16"/>
  <c r="Q15" i="16"/>
  <c r="N15" i="16"/>
  <c r="K15" i="16"/>
  <c r="A15" i="16"/>
  <c r="D14" i="16"/>
  <c r="B14" i="16"/>
  <c r="B13" i="16" s="1"/>
  <c r="T13" i="16"/>
  <c r="Q13" i="16"/>
  <c r="N13" i="16"/>
  <c r="K13" i="16"/>
  <c r="H13" i="16"/>
  <c r="D12" i="16"/>
  <c r="B12" i="16"/>
  <c r="T11" i="16"/>
  <c r="Q11" i="16"/>
  <c r="N11" i="16"/>
  <c r="K11" i="16"/>
  <c r="H11" i="16"/>
  <c r="A11" i="16"/>
  <c r="T9" i="16"/>
  <c r="Q9" i="16"/>
  <c r="N9" i="16"/>
  <c r="K9" i="16"/>
  <c r="H9" i="16"/>
  <c r="E9" i="16"/>
  <c r="Y7" i="16"/>
  <c r="X7" i="16"/>
  <c r="T7" i="16"/>
  <c r="Q7" i="16"/>
  <c r="N7" i="16"/>
  <c r="K7" i="16"/>
  <c r="H7" i="16"/>
  <c r="E7" i="16"/>
  <c r="W7" i="16" s="1"/>
  <c r="A7" i="16"/>
  <c r="N5" i="16"/>
  <c r="K5" i="16"/>
  <c r="H5" i="16"/>
  <c r="E5" i="16"/>
  <c r="B5" i="16"/>
  <c r="O43" i="16"/>
  <c r="J45" i="16"/>
  <c r="G49" i="16"/>
  <c r="Q47" i="16"/>
  <c r="Q49" i="16"/>
  <c r="T52" i="16"/>
  <c r="Q52" i="16"/>
  <c r="T51" i="16"/>
  <c r="Q51" i="16"/>
  <c r="J51" i="16"/>
  <c r="T50" i="16"/>
  <c r="Q50" i="16"/>
  <c r="O50" i="16"/>
  <c r="J50" i="16"/>
  <c r="E50" i="16"/>
  <c r="T49" i="16"/>
  <c r="T48" i="16"/>
  <c r="Q48" i="16"/>
  <c r="J48" i="16"/>
  <c r="E48" i="16"/>
  <c r="O47" i="16"/>
  <c r="L47" i="16"/>
  <c r="T46" i="16"/>
  <c r="Q46" i="16"/>
  <c r="O46" i="16"/>
  <c r="T45" i="16"/>
  <c r="O45" i="16"/>
  <c r="T44" i="16"/>
  <c r="Q44" i="16"/>
  <c r="O44" i="16"/>
  <c r="G44" i="16"/>
  <c r="B44" i="16"/>
  <c r="N27" i="16" l="1"/>
  <c r="J47" i="16"/>
  <c r="E44" i="16"/>
  <c r="B15" i="16"/>
  <c r="N29" i="16"/>
  <c r="B48" i="16"/>
  <c r="E45" i="16"/>
  <c r="L48" i="16"/>
  <c r="L52" i="16"/>
  <c r="O52" i="16"/>
  <c r="T43" i="16"/>
  <c r="Q33" i="16"/>
  <c r="L51" i="16"/>
  <c r="J46" i="16"/>
  <c r="G48" i="16"/>
  <c r="H27" i="16"/>
  <c r="H19" i="16"/>
  <c r="W19" i="16" s="1"/>
  <c r="K23" i="16"/>
  <c r="B27" i="16"/>
  <c r="H31" i="16"/>
  <c r="E27" i="16"/>
  <c r="H29" i="16"/>
  <c r="K31" i="16"/>
  <c r="Q31" i="16"/>
  <c r="B49" i="16"/>
  <c r="Y19" i="16"/>
  <c r="L44" i="16"/>
  <c r="E46" i="16"/>
  <c r="Y15" i="16"/>
  <c r="B31" i="16"/>
  <c r="B11" i="16"/>
  <c r="W11" i="16" s="1"/>
  <c r="E23" i="16"/>
  <c r="K29" i="16"/>
  <c r="Z7" i="16"/>
  <c r="H23" i="16"/>
  <c r="X23" i="16"/>
  <c r="Y11" i="16"/>
  <c r="X15" i="16"/>
  <c r="E15" i="16"/>
  <c r="X19" i="16"/>
  <c r="B23" i="16"/>
  <c r="X31" i="16"/>
  <c r="W15" i="16"/>
  <c r="Y23" i="16"/>
  <c r="K27" i="16"/>
  <c r="Y31" i="16"/>
  <c r="Y27" i="16"/>
  <c r="E52" i="16"/>
  <c r="G43" i="16"/>
  <c r="J44" i="16"/>
  <c r="L45" i="16"/>
  <c r="T47" i="16"/>
  <c r="B50" i="16"/>
  <c r="E51" i="16"/>
  <c r="J52" i="16"/>
  <c r="X11" i="16"/>
  <c r="L43" i="16"/>
  <c r="Q45" i="16"/>
  <c r="E49" i="16"/>
  <c r="G50" i="16"/>
  <c r="B47" i="16"/>
  <c r="O51" i="16"/>
  <c r="B46" i="16"/>
  <c r="E47" i="16"/>
  <c r="L50" i="16"/>
  <c r="B43" i="16"/>
  <c r="O48" i="16"/>
  <c r="B52" i="16"/>
  <c r="X27" i="16"/>
  <c r="G45" i="16"/>
  <c r="G46" i="16"/>
  <c r="G47" i="16"/>
  <c r="G51" i="16"/>
  <c r="G52" i="16"/>
  <c r="B51" i="16"/>
  <c r="Q43" i="16"/>
  <c r="W31" i="16" l="1"/>
  <c r="W27" i="16"/>
  <c r="W23" i="16"/>
  <c r="Z15" i="16"/>
  <c r="Z19" i="16"/>
  <c r="Z27" i="16"/>
  <c r="Z31" i="16"/>
  <c r="Z11" i="16"/>
  <c r="Z23" i="16"/>
  <c r="N5" i="8"/>
  <c r="K5" i="8"/>
  <c r="H5" i="8"/>
  <c r="E5" i="8"/>
  <c r="B5" i="8"/>
  <c r="N5" i="7"/>
  <c r="K5" i="7"/>
  <c r="H5" i="7"/>
  <c r="E5" i="7"/>
  <c r="B5" i="7"/>
  <c r="E5" i="5"/>
  <c r="H5" i="5"/>
  <c r="K5" i="5"/>
  <c r="N5" i="5"/>
  <c r="B5" i="5"/>
  <c r="E5" i="4"/>
  <c r="H5" i="4"/>
  <c r="K5" i="4"/>
  <c r="N5" i="4"/>
  <c r="E5" i="11"/>
  <c r="H5" i="11"/>
  <c r="K5" i="11"/>
  <c r="N5" i="11"/>
  <c r="E5" i="12"/>
  <c r="H5" i="12"/>
  <c r="K5" i="12"/>
  <c r="N5" i="12"/>
  <c r="E5" i="13"/>
  <c r="H5" i="13"/>
  <c r="K5" i="13"/>
  <c r="N5" i="13"/>
  <c r="E5" i="14"/>
  <c r="H5" i="14"/>
  <c r="K5" i="14"/>
  <c r="N5" i="14"/>
  <c r="E5" i="15"/>
  <c r="H5" i="15"/>
  <c r="K5" i="15"/>
  <c r="N5" i="15"/>
  <c r="E5" i="3"/>
  <c r="H5" i="3"/>
  <c r="K5" i="3"/>
  <c r="N5" i="3"/>
  <c r="B5" i="4"/>
  <c r="B5" i="11"/>
  <c r="B5" i="12"/>
  <c r="B5" i="13"/>
  <c r="B5" i="14"/>
  <c r="B5" i="15"/>
  <c r="B5" i="3"/>
  <c r="E5" i="2"/>
  <c r="H5" i="2"/>
  <c r="K5" i="2"/>
  <c r="E5" i="9"/>
  <c r="H5" i="9"/>
  <c r="K5" i="9"/>
  <c r="E5" i="10"/>
  <c r="H5" i="10"/>
  <c r="K5" i="10"/>
  <c r="E5" i="1"/>
  <c r="H5" i="1"/>
  <c r="K5" i="1"/>
  <c r="B5" i="2"/>
  <c r="B5" i="9"/>
  <c r="B5" i="10"/>
  <c r="B5" i="1"/>
  <c r="T42" i="15"/>
  <c r="Q42" i="15"/>
  <c r="O42" i="15"/>
  <c r="L42" i="15"/>
  <c r="J42" i="15"/>
  <c r="G42" i="15"/>
  <c r="T40" i="15"/>
  <c r="Q40" i="15"/>
  <c r="O40" i="15"/>
  <c r="L40" i="15"/>
  <c r="J40" i="15"/>
  <c r="G40" i="15"/>
  <c r="T38" i="15"/>
  <c r="Q38" i="15"/>
  <c r="O38" i="15"/>
  <c r="L38" i="15"/>
  <c r="J38" i="15"/>
  <c r="G38" i="15"/>
  <c r="T36" i="15"/>
  <c r="Q36" i="15"/>
  <c r="O36" i="15"/>
  <c r="L36" i="15"/>
  <c r="J36" i="15"/>
  <c r="G36" i="15"/>
  <c r="M26" i="15"/>
  <c r="K26" i="15"/>
  <c r="K25" i="15" s="1"/>
  <c r="J26" i="15"/>
  <c r="H26" i="15"/>
  <c r="G26" i="15"/>
  <c r="E26" i="15"/>
  <c r="D26" i="15"/>
  <c r="B26" i="15"/>
  <c r="M24" i="15"/>
  <c r="K24" i="15"/>
  <c r="K23" i="15" s="1"/>
  <c r="J24" i="15"/>
  <c r="H24" i="15"/>
  <c r="G24" i="15"/>
  <c r="E24" i="15"/>
  <c r="D24" i="15"/>
  <c r="B24" i="15"/>
  <c r="J22" i="15"/>
  <c r="H22" i="15"/>
  <c r="H21" i="15" s="1"/>
  <c r="G22" i="15"/>
  <c r="E22" i="15"/>
  <c r="D22" i="15"/>
  <c r="B22" i="15"/>
  <c r="N21" i="15"/>
  <c r="J20" i="15"/>
  <c r="H20" i="15"/>
  <c r="G20" i="15"/>
  <c r="E20" i="15"/>
  <c r="D20" i="15"/>
  <c r="B20" i="15"/>
  <c r="N19" i="15"/>
  <c r="G18" i="15"/>
  <c r="E18" i="15"/>
  <c r="D18" i="15"/>
  <c r="B18" i="15"/>
  <c r="B17" i="15" s="1"/>
  <c r="N17" i="15"/>
  <c r="K17" i="15"/>
  <c r="G16" i="15"/>
  <c r="E16" i="15"/>
  <c r="D16" i="15"/>
  <c r="B16" i="15"/>
  <c r="N15" i="15"/>
  <c r="K15" i="15"/>
  <c r="D14" i="15"/>
  <c r="B14" i="15"/>
  <c r="N13" i="15"/>
  <c r="K13" i="15"/>
  <c r="H13" i="15"/>
  <c r="D12" i="15"/>
  <c r="B12" i="15"/>
  <c r="N11" i="15"/>
  <c r="K11" i="15"/>
  <c r="H11" i="15"/>
  <c r="N9" i="15"/>
  <c r="K9" i="15"/>
  <c r="H9" i="15"/>
  <c r="E9" i="15"/>
  <c r="S7" i="15"/>
  <c r="R7" i="15"/>
  <c r="N7" i="15"/>
  <c r="K7" i="15"/>
  <c r="H7" i="15"/>
  <c r="E7" i="15"/>
  <c r="T42" i="14"/>
  <c r="Q42" i="14"/>
  <c r="O42" i="14"/>
  <c r="L42" i="14"/>
  <c r="J42" i="14"/>
  <c r="G42" i="14"/>
  <c r="T40" i="14"/>
  <c r="Q40" i="14"/>
  <c r="O40" i="14"/>
  <c r="L40" i="14"/>
  <c r="J40" i="14"/>
  <c r="G40" i="14"/>
  <c r="T38" i="14"/>
  <c r="Q38" i="14"/>
  <c r="O38" i="14"/>
  <c r="L38" i="14"/>
  <c r="J38" i="14"/>
  <c r="G38" i="14"/>
  <c r="T36" i="14"/>
  <c r="Q36" i="14"/>
  <c r="O36" i="14"/>
  <c r="L36" i="14"/>
  <c r="J36" i="14"/>
  <c r="G36" i="14"/>
  <c r="M26" i="14"/>
  <c r="K26" i="14"/>
  <c r="K25" i="14" s="1"/>
  <c r="J26" i="14"/>
  <c r="H26" i="14"/>
  <c r="H25" i="14" s="1"/>
  <c r="G26" i="14"/>
  <c r="E26" i="14"/>
  <c r="D26" i="14"/>
  <c r="B26" i="14"/>
  <c r="M24" i="14"/>
  <c r="K24" i="14"/>
  <c r="J24" i="14"/>
  <c r="H24" i="14"/>
  <c r="G24" i="14"/>
  <c r="E24" i="14"/>
  <c r="D24" i="14"/>
  <c r="B24" i="14"/>
  <c r="B23" i="14" s="1"/>
  <c r="J22" i="14"/>
  <c r="H22" i="14"/>
  <c r="H21" i="14" s="1"/>
  <c r="G22" i="14"/>
  <c r="E22" i="14"/>
  <c r="D22" i="14"/>
  <c r="B22" i="14"/>
  <c r="B21" i="14" s="1"/>
  <c r="N21" i="14"/>
  <c r="J20" i="14"/>
  <c r="H20" i="14"/>
  <c r="H19" i="14" s="1"/>
  <c r="G20" i="14"/>
  <c r="E20" i="14"/>
  <c r="D20" i="14"/>
  <c r="B20" i="14"/>
  <c r="B19" i="14" s="1"/>
  <c r="N19" i="14"/>
  <c r="G18" i="14"/>
  <c r="E18" i="14"/>
  <c r="E17" i="14" s="1"/>
  <c r="D18" i="14"/>
  <c r="B18" i="14"/>
  <c r="B17" i="14" s="1"/>
  <c r="N17" i="14"/>
  <c r="K17" i="14"/>
  <c r="G16" i="14"/>
  <c r="E16" i="14"/>
  <c r="D16" i="14"/>
  <c r="B16" i="14"/>
  <c r="N15" i="14"/>
  <c r="K15" i="14"/>
  <c r="D14" i="14"/>
  <c r="B14" i="14"/>
  <c r="N13" i="14"/>
  <c r="K13" i="14"/>
  <c r="H13" i="14"/>
  <c r="D12" i="14"/>
  <c r="B12" i="14"/>
  <c r="N11" i="14"/>
  <c r="K11" i="14"/>
  <c r="H11" i="14"/>
  <c r="N9" i="14"/>
  <c r="K9" i="14"/>
  <c r="H9" i="14"/>
  <c r="E9" i="14"/>
  <c r="S7" i="14"/>
  <c r="R7" i="14"/>
  <c r="N7" i="14"/>
  <c r="K7" i="14"/>
  <c r="H7" i="14"/>
  <c r="E7" i="14"/>
  <c r="T42" i="13"/>
  <c r="Q42" i="13"/>
  <c r="O42" i="13"/>
  <c r="L42" i="13"/>
  <c r="J42" i="13"/>
  <c r="G42" i="13"/>
  <c r="T40" i="13"/>
  <c r="Q40" i="13"/>
  <c r="O40" i="13"/>
  <c r="L40" i="13"/>
  <c r="J40" i="13"/>
  <c r="G40" i="13"/>
  <c r="T38" i="13"/>
  <c r="Q38" i="13"/>
  <c r="O38" i="13"/>
  <c r="L38" i="13"/>
  <c r="J38" i="13"/>
  <c r="G38" i="13"/>
  <c r="T36" i="13"/>
  <c r="Q36" i="13"/>
  <c r="O36" i="13"/>
  <c r="L36" i="13"/>
  <c r="J36" i="13"/>
  <c r="G36" i="13"/>
  <c r="M26" i="13"/>
  <c r="K26" i="13"/>
  <c r="K25" i="13" s="1"/>
  <c r="J26" i="13"/>
  <c r="H26" i="13"/>
  <c r="G26" i="13"/>
  <c r="E26" i="13"/>
  <c r="D26" i="13"/>
  <c r="B26" i="13"/>
  <c r="B25" i="13" s="1"/>
  <c r="M24" i="13"/>
  <c r="K24" i="13"/>
  <c r="K23" i="13" s="1"/>
  <c r="J24" i="13"/>
  <c r="H24" i="13"/>
  <c r="G24" i="13"/>
  <c r="E24" i="13"/>
  <c r="E23" i="13" s="1"/>
  <c r="D24" i="13"/>
  <c r="B24" i="13"/>
  <c r="J22" i="13"/>
  <c r="H22" i="13"/>
  <c r="H21" i="13" s="1"/>
  <c r="G22" i="13"/>
  <c r="E22" i="13"/>
  <c r="E21" i="13" s="1"/>
  <c r="D22" i="13"/>
  <c r="B22" i="13"/>
  <c r="B21" i="13" s="1"/>
  <c r="N21" i="13"/>
  <c r="J20" i="13"/>
  <c r="H20" i="13"/>
  <c r="H19" i="13" s="1"/>
  <c r="G20" i="13"/>
  <c r="E20" i="13"/>
  <c r="D20" i="13"/>
  <c r="B20" i="13"/>
  <c r="N19" i="13"/>
  <c r="G18" i="13"/>
  <c r="E18" i="13"/>
  <c r="E17" i="13" s="1"/>
  <c r="D18" i="13"/>
  <c r="B18" i="13"/>
  <c r="B17" i="13" s="1"/>
  <c r="N17" i="13"/>
  <c r="K17" i="13"/>
  <c r="G16" i="13"/>
  <c r="E16" i="13"/>
  <c r="E15" i="13" s="1"/>
  <c r="D16" i="13"/>
  <c r="B16" i="13"/>
  <c r="N15" i="13"/>
  <c r="K15" i="13"/>
  <c r="D14" i="13"/>
  <c r="B14" i="13"/>
  <c r="B13" i="13" s="1"/>
  <c r="N13" i="13"/>
  <c r="K13" i="13"/>
  <c r="H13" i="13"/>
  <c r="D12" i="13"/>
  <c r="B12" i="13"/>
  <c r="N11" i="13"/>
  <c r="K11" i="13"/>
  <c r="H11" i="13"/>
  <c r="N9" i="13"/>
  <c r="K9" i="13"/>
  <c r="H9" i="13"/>
  <c r="E9" i="13"/>
  <c r="S7" i="13"/>
  <c r="R7" i="13"/>
  <c r="N7" i="13"/>
  <c r="K7" i="13"/>
  <c r="H7" i="13"/>
  <c r="E7" i="13"/>
  <c r="T42" i="12"/>
  <c r="Q42" i="12"/>
  <c r="O42" i="12"/>
  <c r="L42" i="12"/>
  <c r="J42" i="12"/>
  <c r="G42" i="12"/>
  <c r="T40" i="12"/>
  <c r="Q40" i="12"/>
  <c r="O40" i="12"/>
  <c r="L40" i="12"/>
  <c r="J40" i="12"/>
  <c r="G40" i="12"/>
  <c r="T38" i="12"/>
  <c r="Q38" i="12"/>
  <c r="O38" i="12"/>
  <c r="L38" i="12"/>
  <c r="J38" i="12"/>
  <c r="G38" i="12"/>
  <c r="T36" i="12"/>
  <c r="Q36" i="12"/>
  <c r="O36" i="12"/>
  <c r="L36" i="12"/>
  <c r="J36" i="12"/>
  <c r="G36" i="12"/>
  <c r="M26" i="12"/>
  <c r="K26" i="12"/>
  <c r="K25" i="12" s="1"/>
  <c r="J26" i="12"/>
  <c r="H26" i="12"/>
  <c r="H25" i="12" s="1"/>
  <c r="G26" i="12"/>
  <c r="E26" i="12"/>
  <c r="E25" i="12" s="1"/>
  <c r="D26" i="12"/>
  <c r="B26" i="12"/>
  <c r="M24" i="12"/>
  <c r="K24" i="12"/>
  <c r="J24" i="12"/>
  <c r="H24" i="12"/>
  <c r="G24" i="12"/>
  <c r="E24" i="12"/>
  <c r="D24" i="12"/>
  <c r="B24" i="12"/>
  <c r="J22" i="12"/>
  <c r="H22" i="12"/>
  <c r="H21" i="12" s="1"/>
  <c r="G22" i="12"/>
  <c r="E22" i="12"/>
  <c r="D22" i="12"/>
  <c r="B22" i="12"/>
  <c r="N21" i="12"/>
  <c r="J20" i="12"/>
  <c r="H20" i="12"/>
  <c r="G20" i="12"/>
  <c r="E20" i="12"/>
  <c r="D20" i="12"/>
  <c r="B20" i="12"/>
  <c r="N19" i="12"/>
  <c r="G18" i="12"/>
  <c r="E18" i="12"/>
  <c r="D18" i="12"/>
  <c r="B18" i="12"/>
  <c r="N17" i="12"/>
  <c r="K17" i="12"/>
  <c r="G16" i="12"/>
  <c r="E16" i="12"/>
  <c r="D16" i="12"/>
  <c r="B16" i="12"/>
  <c r="N15" i="12"/>
  <c r="K15" i="12"/>
  <c r="D14" i="12"/>
  <c r="B14" i="12"/>
  <c r="N13" i="12"/>
  <c r="K13" i="12"/>
  <c r="H13" i="12"/>
  <c r="D12" i="12"/>
  <c r="S11" i="12" s="1"/>
  <c r="B12" i="12"/>
  <c r="R11" i="12" s="1"/>
  <c r="N11" i="12"/>
  <c r="K11" i="12"/>
  <c r="H11" i="12"/>
  <c r="N9" i="12"/>
  <c r="K9" i="12"/>
  <c r="H9" i="12"/>
  <c r="E9" i="12"/>
  <c r="N7" i="12"/>
  <c r="K7" i="12"/>
  <c r="H7" i="12"/>
  <c r="E7" i="12"/>
  <c r="T42" i="11"/>
  <c r="Q42" i="11"/>
  <c r="O42" i="11"/>
  <c r="L42" i="11"/>
  <c r="J42" i="11"/>
  <c r="G42" i="11"/>
  <c r="T40" i="11"/>
  <c r="Q40" i="11"/>
  <c r="O40" i="11"/>
  <c r="L40" i="11"/>
  <c r="J40" i="11"/>
  <c r="G40" i="11"/>
  <c r="T38" i="11"/>
  <c r="Q38" i="11"/>
  <c r="O38" i="11"/>
  <c r="L38" i="11"/>
  <c r="J38" i="11"/>
  <c r="G38" i="11"/>
  <c r="T36" i="11"/>
  <c r="Q36" i="11"/>
  <c r="O36" i="11"/>
  <c r="L36" i="11"/>
  <c r="J36" i="11"/>
  <c r="G36" i="11"/>
  <c r="M26" i="11"/>
  <c r="K26" i="11"/>
  <c r="J26" i="11"/>
  <c r="H26" i="11"/>
  <c r="G26" i="11"/>
  <c r="E26" i="11"/>
  <c r="D26" i="11"/>
  <c r="B26" i="11"/>
  <c r="M24" i="11"/>
  <c r="K24" i="11"/>
  <c r="J24" i="11"/>
  <c r="H24" i="11"/>
  <c r="G24" i="11"/>
  <c r="E24" i="11"/>
  <c r="D24" i="11"/>
  <c r="B24" i="11"/>
  <c r="J22" i="11"/>
  <c r="H22" i="11"/>
  <c r="G22" i="11"/>
  <c r="E22" i="11"/>
  <c r="D22" i="11"/>
  <c r="B22" i="11"/>
  <c r="N21" i="11"/>
  <c r="J20" i="11"/>
  <c r="H20" i="11"/>
  <c r="G20" i="11"/>
  <c r="E20" i="11"/>
  <c r="D20" i="11"/>
  <c r="B20" i="11"/>
  <c r="R19" i="11" s="1"/>
  <c r="N19" i="11"/>
  <c r="G18" i="11"/>
  <c r="E18" i="11"/>
  <c r="D18" i="11"/>
  <c r="B18" i="11"/>
  <c r="N17" i="11"/>
  <c r="K17" i="11"/>
  <c r="G16" i="11"/>
  <c r="E16" i="11"/>
  <c r="D16" i="11"/>
  <c r="B16" i="11"/>
  <c r="N15" i="11"/>
  <c r="K15" i="11"/>
  <c r="D14" i="11"/>
  <c r="B14" i="11"/>
  <c r="N13" i="11"/>
  <c r="K13" i="11"/>
  <c r="H13" i="11"/>
  <c r="D12" i="11"/>
  <c r="S11" i="11" s="1"/>
  <c r="B12" i="11"/>
  <c r="R11" i="11" s="1"/>
  <c r="N11" i="11"/>
  <c r="K11" i="11"/>
  <c r="H11" i="11"/>
  <c r="N9" i="11"/>
  <c r="K9" i="11"/>
  <c r="H9" i="11"/>
  <c r="E9" i="11"/>
  <c r="N7" i="11"/>
  <c r="K7" i="11"/>
  <c r="H7" i="11"/>
  <c r="E7" i="11"/>
  <c r="C48" i="11"/>
  <c r="T34" i="10"/>
  <c r="Q34" i="10"/>
  <c r="O34" i="10"/>
  <c r="L34" i="10"/>
  <c r="J34" i="10"/>
  <c r="G34" i="10"/>
  <c r="E34" i="10"/>
  <c r="B34" i="10"/>
  <c r="J22" i="10"/>
  <c r="H22" i="10"/>
  <c r="G22" i="10"/>
  <c r="E22" i="10"/>
  <c r="D22" i="10"/>
  <c r="B22" i="10"/>
  <c r="J20" i="10"/>
  <c r="H20" i="10"/>
  <c r="G20" i="10"/>
  <c r="E20" i="10"/>
  <c r="D20" i="10"/>
  <c r="B20" i="10"/>
  <c r="G18" i="10"/>
  <c r="E18" i="10"/>
  <c r="D18" i="10"/>
  <c r="B18" i="10"/>
  <c r="K17" i="10"/>
  <c r="G16" i="10"/>
  <c r="E16" i="10"/>
  <c r="D16" i="10"/>
  <c r="B16" i="10"/>
  <c r="K15" i="10"/>
  <c r="D14" i="10"/>
  <c r="B14" i="10"/>
  <c r="K13" i="10"/>
  <c r="H13" i="10"/>
  <c r="D12" i="10"/>
  <c r="B12" i="10"/>
  <c r="K11" i="10"/>
  <c r="H11" i="10"/>
  <c r="K9" i="10"/>
  <c r="H9" i="10"/>
  <c r="E9" i="10"/>
  <c r="P7" i="10"/>
  <c r="O7" i="10"/>
  <c r="K7" i="10"/>
  <c r="H7" i="10"/>
  <c r="E7" i="10"/>
  <c r="C37" i="10"/>
  <c r="T34" i="9"/>
  <c r="Q34" i="9"/>
  <c r="O34" i="9"/>
  <c r="L34" i="9"/>
  <c r="J34" i="9"/>
  <c r="G34" i="9"/>
  <c r="E34" i="9"/>
  <c r="B34" i="9"/>
  <c r="J22" i="9"/>
  <c r="H22" i="9"/>
  <c r="G22" i="9"/>
  <c r="E22" i="9"/>
  <c r="D22" i="9"/>
  <c r="B22" i="9"/>
  <c r="J20" i="9"/>
  <c r="H20" i="9"/>
  <c r="G20" i="9"/>
  <c r="E20" i="9"/>
  <c r="D20" i="9"/>
  <c r="B20" i="9"/>
  <c r="B19" i="9" s="1"/>
  <c r="G18" i="9"/>
  <c r="E18" i="9"/>
  <c r="D18" i="9"/>
  <c r="B18" i="9"/>
  <c r="K17" i="9"/>
  <c r="G16" i="9"/>
  <c r="E16" i="9"/>
  <c r="D16" i="9"/>
  <c r="B16" i="9"/>
  <c r="K15" i="9"/>
  <c r="D14" i="9"/>
  <c r="B14" i="9"/>
  <c r="K13" i="9"/>
  <c r="H13" i="9"/>
  <c r="D12" i="9"/>
  <c r="B12" i="9"/>
  <c r="K11" i="9"/>
  <c r="H11" i="9"/>
  <c r="K9" i="9"/>
  <c r="H9" i="9"/>
  <c r="E9" i="9"/>
  <c r="P7" i="9"/>
  <c r="O7" i="9"/>
  <c r="K7" i="9"/>
  <c r="H7" i="9"/>
  <c r="E7" i="9"/>
  <c r="T52" i="8"/>
  <c r="Q52" i="8"/>
  <c r="T50" i="8"/>
  <c r="Q50" i="8"/>
  <c r="T48" i="8"/>
  <c r="Q48" i="8"/>
  <c r="T46" i="8"/>
  <c r="Q46" i="8"/>
  <c r="T44" i="8"/>
  <c r="Q44" i="8"/>
  <c r="S34" i="8"/>
  <c r="Q34" i="8"/>
  <c r="Q33" i="8" s="1"/>
  <c r="P34" i="8"/>
  <c r="N34" i="8"/>
  <c r="N33" i="8" s="1"/>
  <c r="J34" i="8"/>
  <c r="H34" i="8"/>
  <c r="G34" i="8"/>
  <c r="E34" i="8"/>
  <c r="E33" i="8" s="1"/>
  <c r="K33" i="8"/>
  <c r="B33" i="8"/>
  <c r="S32" i="8"/>
  <c r="Q32" i="8"/>
  <c r="P32" i="8"/>
  <c r="N32" i="8"/>
  <c r="N31" i="8" s="1"/>
  <c r="M32" i="8"/>
  <c r="K32" i="8"/>
  <c r="K31" i="8" s="1"/>
  <c r="J32" i="8"/>
  <c r="H32" i="8"/>
  <c r="G32" i="8"/>
  <c r="E32" i="8"/>
  <c r="P30" i="8"/>
  <c r="N30" i="8"/>
  <c r="M30" i="8"/>
  <c r="K30" i="8"/>
  <c r="K29" i="8" s="1"/>
  <c r="J30" i="8"/>
  <c r="H30" i="8"/>
  <c r="T29" i="8"/>
  <c r="E29" i="8"/>
  <c r="B29" i="8"/>
  <c r="P28" i="8"/>
  <c r="N28" i="8"/>
  <c r="M28" i="8"/>
  <c r="K28" i="8"/>
  <c r="K27" i="8" s="1"/>
  <c r="J28" i="8"/>
  <c r="H28" i="8"/>
  <c r="D28" i="8"/>
  <c r="B28" i="8"/>
  <c r="T27" i="8"/>
  <c r="M26" i="8"/>
  <c r="K26" i="8"/>
  <c r="K25" i="8" s="1"/>
  <c r="D26" i="8"/>
  <c r="B26" i="8"/>
  <c r="B25" i="8" s="1"/>
  <c r="T25" i="8"/>
  <c r="Q25" i="8"/>
  <c r="H25" i="8"/>
  <c r="E25" i="8"/>
  <c r="M24" i="8"/>
  <c r="K24" i="8"/>
  <c r="G24" i="8"/>
  <c r="E24" i="8"/>
  <c r="D24" i="8"/>
  <c r="B24" i="8"/>
  <c r="T23" i="8"/>
  <c r="Q23" i="8"/>
  <c r="G22" i="8"/>
  <c r="E22" i="8"/>
  <c r="D22" i="8"/>
  <c r="B22" i="8"/>
  <c r="T21" i="8"/>
  <c r="Q21" i="8"/>
  <c r="N21" i="8"/>
  <c r="H21" i="8"/>
  <c r="J20" i="8"/>
  <c r="H20" i="8"/>
  <c r="G20" i="8"/>
  <c r="E20" i="8"/>
  <c r="D20" i="8"/>
  <c r="B20" i="8"/>
  <c r="T19" i="8"/>
  <c r="Q19" i="8"/>
  <c r="N19" i="8"/>
  <c r="G18" i="8"/>
  <c r="E18" i="8"/>
  <c r="D18" i="8"/>
  <c r="B18" i="8"/>
  <c r="T17" i="8"/>
  <c r="Q17" i="8"/>
  <c r="N17" i="8"/>
  <c r="K17" i="8"/>
  <c r="G16" i="8"/>
  <c r="E16" i="8"/>
  <c r="D16" i="8"/>
  <c r="B16" i="8"/>
  <c r="T15" i="8"/>
  <c r="Q15" i="8"/>
  <c r="N15" i="8"/>
  <c r="K15" i="8"/>
  <c r="D14" i="8"/>
  <c r="B14" i="8"/>
  <c r="B13" i="8" s="1"/>
  <c r="T13" i="8"/>
  <c r="Q13" i="8"/>
  <c r="N13" i="8"/>
  <c r="K13" i="8"/>
  <c r="H13" i="8"/>
  <c r="D12" i="8"/>
  <c r="B12" i="8"/>
  <c r="T11" i="8"/>
  <c r="Q11" i="8"/>
  <c r="N11" i="8"/>
  <c r="K11" i="8"/>
  <c r="H11" i="8"/>
  <c r="T9" i="8"/>
  <c r="Q9" i="8"/>
  <c r="N9" i="8"/>
  <c r="K9" i="8"/>
  <c r="H9" i="8"/>
  <c r="E9" i="8"/>
  <c r="Y7" i="8"/>
  <c r="X7" i="8"/>
  <c r="T7" i="8"/>
  <c r="Q7" i="8"/>
  <c r="N7" i="8"/>
  <c r="K7" i="8"/>
  <c r="H7" i="8"/>
  <c r="E7" i="8"/>
  <c r="C57" i="8"/>
  <c r="A11" i="8"/>
  <c r="A7" i="8"/>
  <c r="T52" i="7"/>
  <c r="Q52" i="7"/>
  <c r="T50" i="7"/>
  <c r="Q50" i="7"/>
  <c r="T48" i="7"/>
  <c r="Q48" i="7"/>
  <c r="T46" i="7"/>
  <c r="Q46" i="7"/>
  <c r="T44" i="7"/>
  <c r="Q44" i="7"/>
  <c r="S34" i="7"/>
  <c r="Q34" i="7"/>
  <c r="Q33" i="7" s="1"/>
  <c r="P34" i="7"/>
  <c r="N34" i="7"/>
  <c r="N33" i="7" s="1"/>
  <c r="J34" i="7"/>
  <c r="H34" i="7"/>
  <c r="G34" i="7"/>
  <c r="E34" i="7"/>
  <c r="E33" i="7" s="1"/>
  <c r="K33" i="7"/>
  <c r="B33" i="7"/>
  <c r="S32" i="7"/>
  <c r="Q32" i="7"/>
  <c r="Q31" i="7" s="1"/>
  <c r="P32" i="7"/>
  <c r="N32" i="7"/>
  <c r="N31" i="7" s="1"/>
  <c r="M32" i="7"/>
  <c r="K32" i="7"/>
  <c r="J32" i="7"/>
  <c r="H32" i="7"/>
  <c r="G32" i="7"/>
  <c r="E32" i="7"/>
  <c r="B31" i="7"/>
  <c r="P30" i="7"/>
  <c r="N30" i="7"/>
  <c r="N29" i="7" s="1"/>
  <c r="M30" i="7"/>
  <c r="K30" i="7"/>
  <c r="J30" i="7"/>
  <c r="H30" i="7"/>
  <c r="H29" i="7" s="1"/>
  <c r="T29" i="7"/>
  <c r="E29" i="7"/>
  <c r="B29" i="7"/>
  <c r="P28" i="7"/>
  <c r="N28" i="7"/>
  <c r="N27" i="7" s="1"/>
  <c r="M28" i="7"/>
  <c r="K28" i="7"/>
  <c r="J28" i="7"/>
  <c r="H28" i="7"/>
  <c r="H27" i="7" s="1"/>
  <c r="D28" i="7"/>
  <c r="B28" i="7"/>
  <c r="B27" i="7" s="1"/>
  <c r="T27" i="7"/>
  <c r="E27" i="7"/>
  <c r="M26" i="7"/>
  <c r="K26" i="7"/>
  <c r="K25" i="7" s="1"/>
  <c r="D26" i="7"/>
  <c r="B26" i="7"/>
  <c r="B25" i="7" s="1"/>
  <c r="T25" i="7"/>
  <c r="Q25" i="7"/>
  <c r="H25" i="7"/>
  <c r="E25" i="7"/>
  <c r="M24" i="7"/>
  <c r="K24" i="7"/>
  <c r="K23" i="7" s="1"/>
  <c r="G24" i="7"/>
  <c r="E24" i="7"/>
  <c r="D24" i="7"/>
  <c r="B24" i="7"/>
  <c r="T23" i="7"/>
  <c r="Q23" i="7"/>
  <c r="H23" i="7"/>
  <c r="G22" i="7"/>
  <c r="E22" i="7"/>
  <c r="E21" i="7" s="1"/>
  <c r="D22" i="7"/>
  <c r="B22" i="7"/>
  <c r="B21" i="7" s="1"/>
  <c r="T21" i="7"/>
  <c r="Q21" i="7"/>
  <c r="N21" i="7"/>
  <c r="H21" i="7"/>
  <c r="J20" i="7"/>
  <c r="H20" i="7"/>
  <c r="G20" i="7"/>
  <c r="E20" i="7"/>
  <c r="D20" i="7"/>
  <c r="B20" i="7"/>
  <c r="T19" i="7"/>
  <c r="Q19" i="7"/>
  <c r="N19" i="7"/>
  <c r="G18" i="7"/>
  <c r="E18" i="7"/>
  <c r="E17" i="7" s="1"/>
  <c r="D18" i="7"/>
  <c r="B18" i="7"/>
  <c r="T17" i="7"/>
  <c r="Q17" i="7"/>
  <c r="N17" i="7"/>
  <c r="K17" i="7"/>
  <c r="G16" i="7"/>
  <c r="E16" i="7"/>
  <c r="E15" i="7" s="1"/>
  <c r="D16" i="7"/>
  <c r="B16" i="7"/>
  <c r="T15" i="7"/>
  <c r="Q15" i="7"/>
  <c r="N15" i="7"/>
  <c r="K15" i="7"/>
  <c r="D14" i="7"/>
  <c r="B14" i="7"/>
  <c r="B13" i="7" s="1"/>
  <c r="T13" i="7"/>
  <c r="Q13" i="7"/>
  <c r="N13" i="7"/>
  <c r="K13" i="7"/>
  <c r="H13" i="7"/>
  <c r="D12" i="7"/>
  <c r="B12" i="7"/>
  <c r="B11" i="7" s="1"/>
  <c r="T11" i="7"/>
  <c r="Q11" i="7"/>
  <c r="N11" i="7"/>
  <c r="K11" i="7"/>
  <c r="H11" i="7"/>
  <c r="T9" i="7"/>
  <c r="Q9" i="7"/>
  <c r="N9" i="7"/>
  <c r="K9" i="7"/>
  <c r="H9" i="7"/>
  <c r="E9" i="7"/>
  <c r="Y7" i="7"/>
  <c r="X7" i="7"/>
  <c r="T7" i="7"/>
  <c r="Q7" i="7"/>
  <c r="N7" i="7"/>
  <c r="K7" i="7"/>
  <c r="H7" i="7"/>
  <c r="E7" i="7"/>
  <c r="C60" i="7"/>
  <c r="C58" i="7"/>
  <c r="C57" i="7"/>
  <c r="A11" i="7"/>
  <c r="A7" i="7"/>
  <c r="C56" i="5"/>
  <c r="T48" i="5"/>
  <c r="Q48" i="5"/>
  <c r="O48" i="5"/>
  <c r="L48" i="5"/>
  <c r="J48" i="5"/>
  <c r="G48" i="5"/>
  <c r="T46" i="5"/>
  <c r="Q46" i="5"/>
  <c r="O46" i="5"/>
  <c r="L46" i="5"/>
  <c r="J46" i="5"/>
  <c r="G46" i="5"/>
  <c r="T44" i="5"/>
  <c r="Q44" i="5"/>
  <c r="O44" i="5"/>
  <c r="L44" i="5"/>
  <c r="J44" i="5"/>
  <c r="G44" i="5"/>
  <c r="T42" i="5"/>
  <c r="Q42" i="5"/>
  <c r="O42" i="5"/>
  <c r="L42" i="5"/>
  <c r="J42" i="5"/>
  <c r="G42" i="5"/>
  <c r="T40" i="5"/>
  <c r="Q40" i="5"/>
  <c r="O40" i="5"/>
  <c r="L40" i="5"/>
  <c r="J40" i="5"/>
  <c r="G40" i="5"/>
  <c r="P30" i="5"/>
  <c r="N30" i="5"/>
  <c r="M30" i="5"/>
  <c r="K30" i="5"/>
  <c r="J30" i="5"/>
  <c r="H30" i="5"/>
  <c r="H29" i="5" s="1"/>
  <c r="G30" i="5"/>
  <c r="E30" i="5"/>
  <c r="E29" i="5" s="1"/>
  <c r="D30" i="5"/>
  <c r="B30" i="5"/>
  <c r="B29" i="5" s="1"/>
  <c r="P28" i="5"/>
  <c r="N28" i="5"/>
  <c r="M28" i="5"/>
  <c r="K28" i="5"/>
  <c r="J28" i="5"/>
  <c r="H28" i="5"/>
  <c r="G28" i="5"/>
  <c r="E28" i="5"/>
  <c r="D28" i="5"/>
  <c r="B28" i="5"/>
  <c r="M26" i="5"/>
  <c r="K26" i="5"/>
  <c r="J26" i="5"/>
  <c r="H26" i="5"/>
  <c r="H25" i="5" s="1"/>
  <c r="G26" i="5"/>
  <c r="E26" i="5"/>
  <c r="D26" i="5"/>
  <c r="B26" i="5"/>
  <c r="B25" i="5" s="1"/>
  <c r="Q25" i="5"/>
  <c r="M24" i="5"/>
  <c r="K24" i="5"/>
  <c r="J24" i="5"/>
  <c r="H24" i="5"/>
  <c r="H23" i="5" s="1"/>
  <c r="G24" i="5"/>
  <c r="E24" i="5"/>
  <c r="D24" i="5"/>
  <c r="B24" i="5"/>
  <c r="Q23" i="5"/>
  <c r="J22" i="5"/>
  <c r="H22" i="5"/>
  <c r="G22" i="5"/>
  <c r="E22" i="5"/>
  <c r="E21" i="5" s="1"/>
  <c r="D22" i="5"/>
  <c r="B22" i="5"/>
  <c r="Q21" i="5"/>
  <c r="N21" i="5"/>
  <c r="J20" i="5"/>
  <c r="H20" i="5"/>
  <c r="G20" i="5"/>
  <c r="E20" i="5"/>
  <c r="D20" i="5"/>
  <c r="B20" i="5"/>
  <c r="Q19" i="5"/>
  <c r="N19" i="5"/>
  <c r="G18" i="5"/>
  <c r="E18" i="5"/>
  <c r="E17" i="5" s="1"/>
  <c r="D18" i="5"/>
  <c r="B18" i="5"/>
  <c r="Q17" i="5"/>
  <c r="N17" i="5"/>
  <c r="K17" i="5"/>
  <c r="G16" i="5"/>
  <c r="E16" i="5"/>
  <c r="D16" i="5"/>
  <c r="B16" i="5"/>
  <c r="Q15" i="5"/>
  <c r="N15" i="5"/>
  <c r="K15" i="5"/>
  <c r="D14" i="5"/>
  <c r="B14" i="5"/>
  <c r="Q13" i="5"/>
  <c r="N13" i="5"/>
  <c r="K13" i="5"/>
  <c r="H13" i="5"/>
  <c r="D12" i="5"/>
  <c r="B12" i="5"/>
  <c r="Q11" i="5"/>
  <c r="N11" i="5"/>
  <c r="K11" i="5"/>
  <c r="H11" i="5"/>
  <c r="Q9" i="5"/>
  <c r="N9" i="5"/>
  <c r="K9" i="5"/>
  <c r="H9" i="5"/>
  <c r="E9" i="5"/>
  <c r="V7" i="5"/>
  <c r="Q7" i="5"/>
  <c r="N7" i="5"/>
  <c r="K7" i="5"/>
  <c r="H7" i="5"/>
  <c r="E7" i="5"/>
  <c r="T42" i="4"/>
  <c r="Q42" i="4"/>
  <c r="O42" i="4"/>
  <c r="L42" i="4"/>
  <c r="J42" i="4"/>
  <c r="G42" i="4"/>
  <c r="T40" i="4"/>
  <c r="Q40" i="4"/>
  <c r="O40" i="4"/>
  <c r="L40" i="4"/>
  <c r="J40" i="4"/>
  <c r="G40" i="4"/>
  <c r="T38" i="4"/>
  <c r="Q38" i="4"/>
  <c r="O38" i="4"/>
  <c r="L38" i="4"/>
  <c r="J38" i="4"/>
  <c r="G38" i="4"/>
  <c r="T36" i="4"/>
  <c r="Q36" i="4"/>
  <c r="O36" i="4"/>
  <c r="L36" i="4"/>
  <c r="J36" i="4"/>
  <c r="G36" i="4"/>
  <c r="S23" i="4"/>
  <c r="Q23" i="4"/>
  <c r="S19" i="4"/>
  <c r="Q19" i="4"/>
  <c r="Q15" i="4"/>
  <c r="Q7" i="4"/>
  <c r="C48" i="4"/>
  <c r="T42" i="3"/>
  <c r="Q42" i="3"/>
  <c r="O42" i="3"/>
  <c r="L42" i="3"/>
  <c r="J42" i="3"/>
  <c r="G42" i="3"/>
  <c r="T40" i="3"/>
  <c r="Q40" i="3"/>
  <c r="O40" i="3"/>
  <c r="L40" i="3"/>
  <c r="J40" i="3"/>
  <c r="G40" i="3"/>
  <c r="T38" i="3"/>
  <c r="Q38" i="3"/>
  <c r="O38" i="3"/>
  <c r="L38" i="3"/>
  <c r="J38" i="3"/>
  <c r="G38" i="3"/>
  <c r="T36" i="3"/>
  <c r="Q36" i="3"/>
  <c r="O36" i="3"/>
  <c r="L36" i="3"/>
  <c r="J36" i="3"/>
  <c r="G36" i="3"/>
  <c r="M26" i="3"/>
  <c r="K26" i="3"/>
  <c r="K25" i="3" s="1"/>
  <c r="J26" i="3"/>
  <c r="H26" i="3"/>
  <c r="G26" i="3"/>
  <c r="E26" i="3"/>
  <c r="E25" i="3" s="1"/>
  <c r="D26" i="3"/>
  <c r="B26" i="3"/>
  <c r="M24" i="3"/>
  <c r="K24" i="3"/>
  <c r="J24" i="3"/>
  <c r="H24" i="3"/>
  <c r="G24" i="3"/>
  <c r="E24" i="3"/>
  <c r="D24" i="3"/>
  <c r="B24" i="3"/>
  <c r="J22" i="3"/>
  <c r="H22" i="3"/>
  <c r="H21" i="3" s="1"/>
  <c r="G22" i="3"/>
  <c r="E22" i="3"/>
  <c r="D22" i="3"/>
  <c r="B22" i="3"/>
  <c r="B21" i="3" s="1"/>
  <c r="N21" i="3"/>
  <c r="J20" i="3"/>
  <c r="H20" i="3"/>
  <c r="H19" i="3" s="1"/>
  <c r="G20" i="3"/>
  <c r="E20" i="3"/>
  <c r="D20" i="3"/>
  <c r="B20" i="3"/>
  <c r="N19" i="3"/>
  <c r="G18" i="3"/>
  <c r="E18" i="3"/>
  <c r="D18" i="3"/>
  <c r="B18" i="3"/>
  <c r="B17" i="3" s="1"/>
  <c r="N17" i="3"/>
  <c r="K17" i="3"/>
  <c r="G16" i="3"/>
  <c r="E16" i="3"/>
  <c r="E15" i="3" s="1"/>
  <c r="D16" i="3"/>
  <c r="B16" i="3"/>
  <c r="N15" i="3"/>
  <c r="K15" i="3"/>
  <c r="D14" i="3"/>
  <c r="B14" i="3"/>
  <c r="N13" i="3"/>
  <c r="K13" i="3"/>
  <c r="H13" i="3"/>
  <c r="D12" i="3"/>
  <c r="B12" i="3"/>
  <c r="R11" i="3" s="1"/>
  <c r="N11" i="3"/>
  <c r="K11" i="3"/>
  <c r="H11" i="3"/>
  <c r="N9" i="3"/>
  <c r="K9" i="3"/>
  <c r="H9" i="3"/>
  <c r="E9" i="3"/>
  <c r="N7" i="3"/>
  <c r="K7" i="3"/>
  <c r="H7" i="3"/>
  <c r="E7" i="3"/>
  <c r="T34" i="2"/>
  <c r="Q34" i="2"/>
  <c r="O34" i="2"/>
  <c r="L34" i="2"/>
  <c r="J34" i="2"/>
  <c r="G34" i="2"/>
  <c r="E34" i="2"/>
  <c r="B34" i="2"/>
  <c r="J22" i="2"/>
  <c r="H22" i="2"/>
  <c r="G22" i="2"/>
  <c r="E22" i="2"/>
  <c r="D22" i="2"/>
  <c r="B22" i="2"/>
  <c r="J20" i="2"/>
  <c r="H20" i="2"/>
  <c r="G20" i="2"/>
  <c r="E20" i="2"/>
  <c r="D20" i="2"/>
  <c r="B20" i="2"/>
  <c r="G18" i="2"/>
  <c r="E18" i="2"/>
  <c r="D18" i="2"/>
  <c r="B18" i="2"/>
  <c r="K17" i="2"/>
  <c r="G16" i="2"/>
  <c r="E16" i="2"/>
  <c r="D16" i="2"/>
  <c r="B16" i="2"/>
  <c r="K15" i="2"/>
  <c r="D14" i="2"/>
  <c r="B14" i="2"/>
  <c r="K13" i="2"/>
  <c r="H13" i="2"/>
  <c r="D12" i="2"/>
  <c r="B12" i="2"/>
  <c r="K11" i="2"/>
  <c r="H11" i="2"/>
  <c r="K9" i="2"/>
  <c r="H9" i="2"/>
  <c r="E9" i="2"/>
  <c r="P7" i="2"/>
  <c r="O7" i="2"/>
  <c r="K7" i="2"/>
  <c r="H7" i="2"/>
  <c r="E7" i="2"/>
  <c r="C37" i="2"/>
  <c r="A11" i="1"/>
  <c r="E7" i="1"/>
  <c r="H7" i="1"/>
  <c r="K7" i="1"/>
  <c r="E9" i="1"/>
  <c r="H9" i="1"/>
  <c r="K9" i="1"/>
  <c r="H11" i="1"/>
  <c r="K11" i="1"/>
  <c r="B12" i="1"/>
  <c r="D12" i="1"/>
  <c r="H13" i="1"/>
  <c r="K13" i="1"/>
  <c r="B14" i="1"/>
  <c r="D14" i="1"/>
  <c r="K15" i="1"/>
  <c r="B16" i="1"/>
  <c r="D16" i="1"/>
  <c r="E16" i="1"/>
  <c r="G16" i="1"/>
  <c r="K17" i="1"/>
  <c r="B18" i="1"/>
  <c r="D18" i="1"/>
  <c r="E18" i="1"/>
  <c r="G18" i="1"/>
  <c r="B20" i="1"/>
  <c r="D20" i="1"/>
  <c r="E20" i="1"/>
  <c r="G20" i="1"/>
  <c r="H20" i="1"/>
  <c r="J20" i="1"/>
  <c r="B22" i="1"/>
  <c r="D22" i="1"/>
  <c r="E22" i="1"/>
  <c r="G22" i="1"/>
  <c r="H22" i="1"/>
  <c r="J22" i="1"/>
  <c r="B34" i="1"/>
  <c r="E34" i="1"/>
  <c r="G34" i="1"/>
  <c r="J34" i="1"/>
  <c r="L34" i="1"/>
  <c r="O34" i="1"/>
  <c r="Q34" i="1"/>
  <c r="T34" i="1"/>
  <c r="B13" i="15" l="1"/>
  <c r="B25" i="15"/>
  <c r="B21" i="15"/>
  <c r="E23" i="15"/>
  <c r="E25" i="15"/>
  <c r="H19" i="7"/>
  <c r="S15" i="11"/>
  <c r="S23" i="11"/>
  <c r="S15" i="12"/>
  <c r="S23" i="12"/>
  <c r="K29" i="5"/>
  <c r="B21" i="9"/>
  <c r="K23" i="14"/>
  <c r="H23" i="15"/>
  <c r="H25" i="15"/>
  <c r="R19" i="12"/>
  <c r="O19" i="1"/>
  <c r="O11" i="1"/>
  <c r="R19" i="3"/>
  <c r="O15" i="1"/>
  <c r="R15" i="3"/>
  <c r="E17" i="3"/>
  <c r="E21" i="3"/>
  <c r="R23" i="3"/>
  <c r="R15" i="11"/>
  <c r="S19" i="11"/>
  <c r="R23" i="11"/>
  <c r="R15" i="12"/>
  <c r="S19" i="12"/>
  <c r="R23" i="12"/>
  <c r="H19" i="2"/>
  <c r="E17" i="11"/>
  <c r="E21" i="11"/>
  <c r="B17" i="12"/>
  <c r="B21" i="12"/>
  <c r="H23" i="13"/>
  <c r="B15" i="15"/>
  <c r="B23" i="15"/>
  <c r="B13" i="12"/>
  <c r="E17" i="12"/>
  <c r="K25" i="5"/>
  <c r="H29" i="8"/>
  <c r="B17" i="2"/>
  <c r="E21" i="2"/>
  <c r="N27" i="8"/>
  <c r="E31" i="8"/>
  <c r="E21" i="12"/>
  <c r="B25" i="12"/>
  <c r="H23" i="14"/>
  <c r="B17" i="7"/>
  <c r="B19" i="12"/>
  <c r="E21" i="1"/>
  <c r="E17" i="8"/>
  <c r="B17" i="9"/>
  <c r="H21" i="1"/>
  <c r="E19" i="7"/>
  <c r="E31" i="7"/>
  <c r="S11" i="15"/>
  <c r="B17" i="1"/>
  <c r="E17" i="1"/>
  <c r="P11" i="10"/>
  <c r="Y11" i="7"/>
  <c r="H21" i="10"/>
  <c r="E15" i="5"/>
  <c r="B27" i="8"/>
  <c r="B23" i="13"/>
  <c r="H25" i="13"/>
  <c r="E17" i="15"/>
  <c r="E21" i="15"/>
  <c r="B21" i="8"/>
  <c r="H19" i="12"/>
  <c r="E19" i="8"/>
  <c r="B15" i="9"/>
  <c r="E19" i="15"/>
  <c r="B25" i="3"/>
  <c r="E27" i="5"/>
  <c r="H33" i="7"/>
  <c r="B23" i="5"/>
  <c r="N29" i="5"/>
  <c r="E15" i="11"/>
  <c r="E23" i="11"/>
  <c r="K25" i="11"/>
  <c r="B15" i="12"/>
  <c r="B13" i="14"/>
  <c r="E21" i="14"/>
  <c r="E23" i="5"/>
  <c r="B21" i="1"/>
  <c r="E15" i="1"/>
  <c r="E15" i="8"/>
  <c r="H27" i="8"/>
  <c r="Q31" i="8"/>
  <c r="B13" i="10"/>
  <c r="Q7" i="9"/>
  <c r="T7" i="11"/>
  <c r="B17" i="11"/>
  <c r="K23" i="11"/>
  <c r="H23" i="12"/>
  <c r="T7" i="5"/>
  <c r="E19" i="9"/>
  <c r="E19" i="10"/>
  <c r="K23" i="5"/>
  <c r="B13" i="11"/>
  <c r="B11" i="14"/>
  <c r="E23" i="7"/>
  <c r="H21" i="11"/>
  <c r="E25" i="11"/>
  <c r="H31" i="8"/>
  <c r="B21" i="10"/>
  <c r="Q7" i="11"/>
  <c r="B13" i="3"/>
  <c r="E23" i="3"/>
  <c r="K23" i="3"/>
  <c r="B11" i="5"/>
  <c r="T11" i="5" s="1"/>
  <c r="H19" i="5"/>
  <c r="B21" i="5"/>
  <c r="E23" i="8"/>
  <c r="N7" i="1"/>
  <c r="B19" i="3"/>
  <c r="B23" i="7"/>
  <c r="W7" i="8"/>
  <c r="Y11" i="8"/>
  <c r="B15" i="8"/>
  <c r="W15" i="8" s="1"/>
  <c r="B17" i="8"/>
  <c r="B23" i="8"/>
  <c r="K23" i="8"/>
  <c r="N29" i="8"/>
  <c r="B11" i="9"/>
  <c r="B13" i="9"/>
  <c r="H21" i="9"/>
  <c r="B15" i="10"/>
  <c r="B25" i="11"/>
  <c r="H25" i="11"/>
  <c r="T7" i="12"/>
  <c r="K23" i="12"/>
  <c r="B19" i="13"/>
  <c r="B19" i="15"/>
  <c r="H19" i="15"/>
  <c r="T15" i="4"/>
  <c r="T7" i="3"/>
  <c r="T7" i="4"/>
  <c r="E25" i="13"/>
  <c r="K29" i="7"/>
  <c r="Y27" i="7"/>
  <c r="E17" i="10"/>
  <c r="H19" i="1"/>
  <c r="B19" i="1"/>
  <c r="B13" i="1"/>
  <c r="Q7" i="3"/>
  <c r="S15" i="3"/>
  <c r="E15" i="2"/>
  <c r="H25" i="3"/>
  <c r="B27" i="5"/>
  <c r="E19" i="11"/>
  <c r="R11" i="13"/>
  <c r="Q7" i="15"/>
  <c r="N7" i="2"/>
  <c r="E17" i="2"/>
  <c r="B21" i="2"/>
  <c r="H21" i="2"/>
  <c r="E19" i="3"/>
  <c r="W7" i="7"/>
  <c r="B15" i="7"/>
  <c r="K27" i="7"/>
  <c r="H31" i="7"/>
  <c r="B11" i="8"/>
  <c r="W11" i="8" s="1"/>
  <c r="H19" i="8"/>
  <c r="E21" i="8"/>
  <c r="E17" i="9"/>
  <c r="E21" i="9"/>
  <c r="Q7" i="10"/>
  <c r="H19" i="11"/>
  <c r="S11" i="13"/>
  <c r="E15" i="14"/>
  <c r="E19" i="14"/>
  <c r="B25" i="14"/>
  <c r="T11" i="4"/>
  <c r="Z7" i="7"/>
  <c r="B11" i="13"/>
  <c r="Q11" i="13" s="1"/>
  <c r="T7" i="13"/>
  <c r="T23" i="4"/>
  <c r="B13" i="2"/>
  <c r="Q7" i="2"/>
  <c r="W7" i="5"/>
  <c r="H23" i="11"/>
  <c r="T7" i="15"/>
  <c r="S11" i="14"/>
  <c r="T7" i="14"/>
  <c r="Y31" i="8"/>
  <c r="Z7" i="8"/>
  <c r="P11" i="2"/>
  <c r="P19" i="1"/>
  <c r="B11" i="2"/>
  <c r="E19" i="2"/>
  <c r="V11" i="5"/>
  <c r="Y15" i="7"/>
  <c r="X15" i="8"/>
  <c r="Y15" i="8"/>
  <c r="Y23" i="8"/>
  <c r="Y27" i="8"/>
  <c r="N11" i="9"/>
  <c r="R15" i="13"/>
  <c r="P15" i="2"/>
  <c r="S11" i="3"/>
  <c r="U15" i="5"/>
  <c r="E19" i="5"/>
  <c r="H27" i="5"/>
  <c r="N27" i="5"/>
  <c r="E15" i="9"/>
  <c r="H19" i="9"/>
  <c r="B11" i="10"/>
  <c r="N11" i="10" s="1"/>
  <c r="E23" i="12"/>
  <c r="S23" i="13"/>
  <c r="S19" i="14"/>
  <c r="E23" i="14"/>
  <c r="S19" i="15"/>
  <c r="B19" i="2"/>
  <c r="B15" i="3"/>
  <c r="Q15" i="3" s="1"/>
  <c r="H23" i="3"/>
  <c r="B15" i="5"/>
  <c r="W11" i="7"/>
  <c r="X19" i="7"/>
  <c r="W23" i="7"/>
  <c r="X31" i="8"/>
  <c r="E15" i="10"/>
  <c r="B19" i="10"/>
  <c r="H19" i="10"/>
  <c r="E21" i="10"/>
  <c r="B21" i="11"/>
  <c r="E19" i="12"/>
  <c r="E19" i="13"/>
  <c r="R23" i="13"/>
  <c r="E25" i="14"/>
  <c r="R23" i="15"/>
  <c r="H21" i="5"/>
  <c r="B15" i="11"/>
  <c r="B23" i="12"/>
  <c r="P11" i="9"/>
  <c r="P15" i="9"/>
  <c r="B15" i="1"/>
  <c r="Q7" i="1"/>
  <c r="B11" i="1"/>
  <c r="N11" i="1" s="1"/>
  <c r="K27" i="5"/>
  <c r="U19" i="5"/>
  <c r="V19" i="5"/>
  <c r="P15" i="10"/>
  <c r="X31" i="7"/>
  <c r="O11" i="2"/>
  <c r="O15" i="10"/>
  <c r="B23" i="11"/>
  <c r="B19" i="11"/>
  <c r="P19" i="9"/>
  <c r="O11" i="9"/>
  <c r="B15" i="13"/>
  <c r="Q15" i="13" s="1"/>
  <c r="O11" i="10"/>
  <c r="Q7" i="13"/>
  <c r="Q11" i="14"/>
  <c r="R15" i="14"/>
  <c r="S23" i="14"/>
  <c r="S15" i="15"/>
  <c r="Q7" i="12"/>
  <c r="S15" i="14"/>
  <c r="R15" i="15"/>
  <c r="O15" i="9"/>
  <c r="N7" i="10"/>
  <c r="P19" i="10"/>
  <c r="S15" i="13"/>
  <c r="R11" i="15"/>
  <c r="B11" i="11"/>
  <c r="Q11" i="11" s="1"/>
  <c r="B11" i="12"/>
  <c r="Q11" i="12" s="1"/>
  <c r="S19" i="13"/>
  <c r="R11" i="14"/>
  <c r="B15" i="14"/>
  <c r="E15" i="15"/>
  <c r="N7" i="9"/>
  <c r="Q7" i="14"/>
  <c r="R23" i="14"/>
  <c r="S23" i="15"/>
  <c r="A11" i="15"/>
  <c r="C45" i="15"/>
  <c r="C48" i="15"/>
  <c r="A23" i="15"/>
  <c r="Q23" i="15"/>
  <c r="B11" i="15"/>
  <c r="Q11" i="15" s="1"/>
  <c r="R19" i="15"/>
  <c r="C48" i="14"/>
  <c r="A23" i="14"/>
  <c r="R19" i="14"/>
  <c r="C48" i="13"/>
  <c r="A23" i="13"/>
  <c r="R19" i="13"/>
  <c r="C48" i="12"/>
  <c r="A23" i="12"/>
  <c r="C44" i="12"/>
  <c r="A7" i="12"/>
  <c r="E15" i="12"/>
  <c r="C45" i="11"/>
  <c r="A11" i="11"/>
  <c r="J41" i="11"/>
  <c r="J37" i="11"/>
  <c r="E40" i="11"/>
  <c r="E36" i="11"/>
  <c r="O41" i="11"/>
  <c r="O39" i="11"/>
  <c r="O37" i="11"/>
  <c r="O35" i="11"/>
  <c r="A23" i="11"/>
  <c r="G33" i="10"/>
  <c r="G32" i="10"/>
  <c r="E31" i="10"/>
  <c r="Q33" i="10"/>
  <c r="Q31" i="10"/>
  <c r="O32" i="10"/>
  <c r="C39" i="10"/>
  <c r="A19" i="10"/>
  <c r="O19" i="10"/>
  <c r="A11" i="10"/>
  <c r="B17" i="10"/>
  <c r="C37" i="9"/>
  <c r="A11" i="9"/>
  <c r="O19" i="9"/>
  <c r="P15" i="1"/>
  <c r="P11" i="1"/>
  <c r="P19" i="2"/>
  <c r="O15" i="2"/>
  <c r="S23" i="3"/>
  <c r="S19" i="3"/>
  <c r="B23" i="3"/>
  <c r="B11" i="3"/>
  <c r="V23" i="5"/>
  <c r="V27" i="5"/>
  <c r="U23" i="5"/>
  <c r="V15" i="5"/>
  <c r="B19" i="5"/>
  <c r="U11" i="5"/>
  <c r="Y19" i="7"/>
  <c r="X27" i="7"/>
  <c r="K31" i="7"/>
  <c r="X23" i="7"/>
  <c r="B19" i="7"/>
  <c r="W19" i="7" s="1"/>
  <c r="Y31" i="7"/>
  <c r="X15" i="7"/>
  <c r="Y23" i="7"/>
  <c r="X19" i="8"/>
  <c r="H33" i="8"/>
  <c r="Y19" i="8"/>
  <c r="X27" i="8"/>
  <c r="X23" i="8"/>
  <c r="B19" i="8"/>
  <c r="C60" i="8"/>
  <c r="A31" i="8"/>
  <c r="L52" i="8"/>
  <c r="L51" i="8"/>
  <c r="L47" i="8"/>
  <c r="J46" i="8"/>
  <c r="J43" i="8"/>
  <c r="G48" i="8"/>
  <c r="G44" i="8"/>
  <c r="E50" i="8"/>
  <c r="E45" i="8"/>
  <c r="T49" i="8"/>
  <c r="A19" i="8"/>
  <c r="C54" i="8"/>
  <c r="C55" i="8"/>
  <c r="X11" i="8"/>
  <c r="Q45" i="7"/>
  <c r="O51" i="7"/>
  <c r="O48" i="7"/>
  <c r="L50" i="7"/>
  <c r="L49" i="7"/>
  <c r="L43" i="7"/>
  <c r="J45" i="7"/>
  <c r="J44" i="7"/>
  <c r="E52" i="7"/>
  <c r="E47" i="7"/>
  <c r="C56" i="7"/>
  <c r="A15" i="7"/>
  <c r="L52" i="7"/>
  <c r="L51" i="7"/>
  <c r="L47" i="7"/>
  <c r="J46" i="7"/>
  <c r="J43" i="7"/>
  <c r="G48" i="7"/>
  <c r="G44" i="7"/>
  <c r="E50" i="7"/>
  <c r="E45" i="7"/>
  <c r="T49" i="7"/>
  <c r="O49" i="7"/>
  <c r="O47" i="7"/>
  <c r="O46" i="7"/>
  <c r="O44" i="7"/>
  <c r="J51" i="7"/>
  <c r="J50" i="7"/>
  <c r="T51" i="7"/>
  <c r="T45" i="7"/>
  <c r="E48" i="7"/>
  <c r="T43" i="7"/>
  <c r="A27" i="7"/>
  <c r="C59" i="7"/>
  <c r="A19" i="7"/>
  <c r="C54" i="7"/>
  <c r="C55" i="7"/>
  <c r="X11" i="7"/>
  <c r="A23" i="7"/>
  <c r="A31" i="7"/>
  <c r="A15" i="5"/>
  <c r="C52" i="5"/>
  <c r="A23" i="5"/>
  <c r="C54" i="5"/>
  <c r="E25" i="5"/>
  <c r="B17" i="5"/>
  <c r="U27" i="5"/>
  <c r="J41" i="4"/>
  <c r="J37" i="4"/>
  <c r="O39" i="4"/>
  <c r="O35" i="4"/>
  <c r="E40" i="4"/>
  <c r="E36" i="4"/>
  <c r="O41" i="4"/>
  <c r="O37" i="4"/>
  <c r="C45" i="4"/>
  <c r="Q11" i="4"/>
  <c r="T19" i="4"/>
  <c r="A11" i="3"/>
  <c r="C45" i="3"/>
  <c r="A7" i="3"/>
  <c r="C44" i="3"/>
  <c r="G33" i="2"/>
  <c r="G32" i="2"/>
  <c r="E31" i="2"/>
  <c r="Q33" i="2"/>
  <c r="Q31" i="2"/>
  <c r="O32" i="2"/>
  <c r="C39" i="2"/>
  <c r="A19" i="2"/>
  <c r="O19" i="2"/>
  <c r="A11" i="2"/>
  <c r="B15" i="2"/>
  <c r="A15" i="1"/>
  <c r="C38" i="1"/>
  <c r="A7" i="1"/>
  <c r="C36" i="1"/>
  <c r="E19" i="1"/>
  <c r="C37" i="1"/>
  <c r="T11" i="15" l="1"/>
  <c r="W27" i="8"/>
  <c r="W23" i="8"/>
  <c r="W27" i="7"/>
  <c r="N19" i="9"/>
  <c r="Q19" i="15"/>
  <c r="Q19" i="14"/>
  <c r="Q19" i="13"/>
  <c r="Q19" i="12"/>
  <c r="W31" i="8"/>
  <c r="Q23" i="11"/>
  <c r="W15" i="7"/>
  <c r="Z11" i="7"/>
  <c r="Q11" i="10"/>
  <c r="Q15" i="11"/>
  <c r="Q15" i="14"/>
  <c r="Q19" i="3"/>
  <c r="Z27" i="7"/>
  <c r="Q15" i="15"/>
  <c r="Q19" i="10"/>
  <c r="Q19" i="11"/>
  <c r="Q15" i="12"/>
  <c r="T19" i="5"/>
  <c r="N15" i="1"/>
  <c r="N15" i="9"/>
  <c r="Q11" i="3"/>
  <c r="Q23" i="3"/>
  <c r="Z11" i="8"/>
  <c r="T15" i="3"/>
  <c r="Q23" i="13"/>
  <c r="N15" i="2"/>
  <c r="T15" i="5"/>
  <c r="T27" i="5"/>
  <c r="N19" i="1"/>
  <c r="T11" i="12"/>
  <c r="N11" i="2"/>
  <c r="T23" i="5"/>
  <c r="W11" i="5"/>
  <c r="Q19" i="1"/>
  <c r="Q23" i="12"/>
  <c r="N19" i="2"/>
  <c r="W27" i="5"/>
  <c r="T23" i="12"/>
  <c r="Q23" i="14"/>
  <c r="W15" i="5"/>
  <c r="T19" i="3"/>
  <c r="T23" i="3"/>
  <c r="T11" i="3"/>
  <c r="T11" i="13"/>
  <c r="T19" i="11"/>
  <c r="W19" i="8"/>
  <c r="N19" i="10"/>
  <c r="W31" i="7"/>
  <c r="W23" i="5"/>
  <c r="T11" i="11"/>
  <c r="T19" i="12"/>
  <c r="N15" i="10"/>
  <c r="T15" i="12"/>
  <c r="Q15" i="10"/>
  <c r="T23" i="15"/>
  <c r="T15" i="13"/>
  <c r="T19" i="13"/>
  <c r="Z31" i="7"/>
  <c r="Z23" i="7"/>
  <c r="Q19" i="9"/>
  <c r="Q15" i="9"/>
  <c r="Q11" i="9"/>
  <c r="Q15" i="1"/>
  <c r="Q11" i="1"/>
  <c r="Z19" i="7"/>
  <c r="Z15" i="7"/>
  <c r="T23" i="13"/>
  <c r="Q19" i="2"/>
  <c r="Q11" i="2"/>
  <c r="Q15" i="2"/>
  <c r="W19" i="5"/>
  <c r="T15" i="11"/>
  <c r="T23" i="11"/>
  <c r="T23" i="14"/>
  <c r="T15" i="14"/>
  <c r="T19" i="15"/>
  <c r="T15" i="15"/>
  <c r="T19" i="14"/>
  <c r="T11" i="14"/>
  <c r="Z31" i="8"/>
  <c r="Z27" i="8"/>
  <c r="Z15" i="8"/>
  <c r="Z23" i="8"/>
  <c r="Z19" i="8"/>
  <c r="C46" i="15"/>
  <c r="A15" i="15"/>
  <c r="C47" i="15"/>
  <c r="A19" i="15"/>
  <c r="J41" i="15"/>
  <c r="J37" i="15"/>
  <c r="E40" i="15"/>
  <c r="E36" i="15"/>
  <c r="O41" i="15"/>
  <c r="O39" i="15"/>
  <c r="O37" i="15"/>
  <c r="O35" i="15"/>
  <c r="G41" i="15"/>
  <c r="G37" i="15"/>
  <c r="E39" i="15"/>
  <c r="E35" i="15"/>
  <c r="Q41" i="15"/>
  <c r="Q39" i="15"/>
  <c r="Q37" i="15"/>
  <c r="Q35" i="15"/>
  <c r="A7" i="15"/>
  <c r="C44" i="15"/>
  <c r="C47" i="14"/>
  <c r="A19" i="14"/>
  <c r="C44" i="14"/>
  <c r="A7" i="14"/>
  <c r="C46" i="14"/>
  <c r="A15" i="14"/>
  <c r="A11" i="14"/>
  <c r="C45" i="14"/>
  <c r="J41" i="14"/>
  <c r="J37" i="14"/>
  <c r="E40" i="14"/>
  <c r="E36" i="14"/>
  <c r="O41" i="14"/>
  <c r="O39" i="14"/>
  <c r="O37" i="14"/>
  <c r="O35" i="14"/>
  <c r="C47" i="13"/>
  <c r="A19" i="13"/>
  <c r="C46" i="13"/>
  <c r="A15" i="13"/>
  <c r="C44" i="13"/>
  <c r="A7" i="13"/>
  <c r="J41" i="13"/>
  <c r="J37" i="13"/>
  <c r="E40" i="13"/>
  <c r="E36" i="13"/>
  <c r="O41" i="13"/>
  <c r="O39" i="13"/>
  <c r="O37" i="13"/>
  <c r="O35" i="13"/>
  <c r="A11" i="13"/>
  <c r="C45" i="13"/>
  <c r="C46" i="12"/>
  <c r="A15" i="12"/>
  <c r="L39" i="12"/>
  <c r="L35" i="12"/>
  <c r="B42" i="12"/>
  <c r="B41" i="12"/>
  <c r="B39" i="12"/>
  <c r="B38" i="12"/>
  <c r="B37" i="12"/>
  <c r="B35" i="12"/>
  <c r="A11" i="12"/>
  <c r="C45" i="12"/>
  <c r="J41" i="12"/>
  <c r="J37" i="12"/>
  <c r="E40" i="12"/>
  <c r="E36" i="12"/>
  <c r="O41" i="12"/>
  <c r="O39" i="12"/>
  <c r="O37" i="12"/>
  <c r="O35" i="12"/>
  <c r="C47" i="12"/>
  <c r="A19" i="12"/>
  <c r="C47" i="11"/>
  <c r="A19" i="11"/>
  <c r="A7" i="11"/>
  <c r="C44" i="11"/>
  <c r="C46" i="11"/>
  <c r="A15" i="11"/>
  <c r="G41" i="11"/>
  <c r="G37" i="11"/>
  <c r="E39" i="11"/>
  <c r="E35" i="11"/>
  <c r="Q41" i="11"/>
  <c r="Q39" i="11"/>
  <c r="Q37" i="11"/>
  <c r="Q35" i="11"/>
  <c r="J33" i="10"/>
  <c r="J31" i="10"/>
  <c r="E32" i="10"/>
  <c r="T32" i="10"/>
  <c r="T31" i="10"/>
  <c r="O33" i="10"/>
  <c r="C36" i="10"/>
  <c r="A7" i="10"/>
  <c r="C38" i="10"/>
  <c r="A15" i="10"/>
  <c r="C39" i="9"/>
  <c r="A19" i="9"/>
  <c r="C36" i="9"/>
  <c r="A7" i="9"/>
  <c r="C38" i="9"/>
  <c r="A15" i="9"/>
  <c r="G33" i="9"/>
  <c r="G32" i="9"/>
  <c r="E31" i="9"/>
  <c r="Q33" i="9"/>
  <c r="Q31" i="9"/>
  <c r="O32" i="9"/>
  <c r="A27" i="8"/>
  <c r="C59" i="8"/>
  <c r="Q49" i="8"/>
  <c r="B52" i="8"/>
  <c r="B51" i="8"/>
  <c r="B49" i="8"/>
  <c r="B48" i="8"/>
  <c r="B47" i="8"/>
  <c r="B46" i="8"/>
  <c r="B45" i="8"/>
  <c r="B44" i="8"/>
  <c r="B43" i="8"/>
  <c r="C56" i="8"/>
  <c r="A15" i="8"/>
  <c r="C58" i="8"/>
  <c r="A23" i="8"/>
  <c r="Q47" i="8"/>
  <c r="Q43" i="8"/>
  <c r="G52" i="8"/>
  <c r="G51" i="8"/>
  <c r="G47" i="8"/>
  <c r="G46" i="8"/>
  <c r="G45" i="8"/>
  <c r="E49" i="8"/>
  <c r="E43" i="8"/>
  <c r="B50" i="8"/>
  <c r="O49" i="8"/>
  <c r="O47" i="8"/>
  <c r="O46" i="8"/>
  <c r="O44" i="8"/>
  <c r="J51" i="8"/>
  <c r="J50" i="8"/>
  <c r="T43" i="8"/>
  <c r="E48" i="8"/>
  <c r="T51" i="8"/>
  <c r="T45" i="8"/>
  <c r="Q47" i="7"/>
  <c r="Q43" i="7"/>
  <c r="G52" i="7"/>
  <c r="G51" i="7"/>
  <c r="G47" i="7"/>
  <c r="G46" i="7"/>
  <c r="G45" i="7"/>
  <c r="E49" i="7"/>
  <c r="E43" i="7"/>
  <c r="B50" i="7"/>
  <c r="Q49" i="7"/>
  <c r="B52" i="7"/>
  <c r="B51" i="7"/>
  <c r="B49" i="7"/>
  <c r="B48" i="7"/>
  <c r="B47" i="7"/>
  <c r="B46" i="7"/>
  <c r="B45" i="7"/>
  <c r="B44" i="7"/>
  <c r="B43" i="7"/>
  <c r="Q51" i="7"/>
  <c r="O52" i="7"/>
  <c r="O50" i="7"/>
  <c r="O45" i="7"/>
  <c r="O43" i="7"/>
  <c r="L44" i="7"/>
  <c r="J49" i="7"/>
  <c r="J48" i="7"/>
  <c r="T47" i="7"/>
  <c r="E46" i="7"/>
  <c r="L48" i="7"/>
  <c r="L46" i="7"/>
  <c r="L45" i="7"/>
  <c r="J52" i="7"/>
  <c r="J47" i="7"/>
  <c r="G50" i="7"/>
  <c r="G49" i="7"/>
  <c r="G43" i="7"/>
  <c r="E51" i="7"/>
  <c r="E44" i="7"/>
  <c r="A7" i="5"/>
  <c r="C50" i="5"/>
  <c r="C55" i="5"/>
  <c r="A27" i="5"/>
  <c r="O43" i="5"/>
  <c r="O41" i="5"/>
  <c r="L39" i="5"/>
  <c r="J45" i="5"/>
  <c r="E48" i="5"/>
  <c r="E47" i="5"/>
  <c r="E46" i="5"/>
  <c r="B44" i="5"/>
  <c r="T41" i="5"/>
  <c r="A11" i="5"/>
  <c r="C51" i="5"/>
  <c r="A19" i="5"/>
  <c r="C53" i="5"/>
  <c r="L45" i="5"/>
  <c r="L43" i="5"/>
  <c r="J47" i="5"/>
  <c r="G39" i="5"/>
  <c r="E41" i="5"/>
  <c r="B48" i="5"/>
  <c r="B40" i="5"/>
  <c r="T45" i="5"/>
  <c r="C44" i="4"/>
  <c r="C47" i="4"/>
  <c r="C46" i="4"/>
  <c r="G41" i="4"/>
  <c r="G37" i="4"/>
  <c r="E39" i="4"/>
  <c r="E35" i="4"/>
  <c r="Q41" i="4"/>
  <c r="Q39" i="4"/>
  <c r="Q37" i="4"/>
  <c r="Q35" i="4"/>
  <c r="L39" i="3"/>
  <c r="L35" i="3"/>
  <c r="B42" i="3"/>
  <c r="B41" i="3"/>
  <c r="B39" i="3"/>
  <c r="B38" i="3"/>
  <c r="B37" i="3"/>
  <c r="B35" i="3"/>
  <c r="C48" i="3"/>
  <c r="A23" i="3"/>
  <c r="C47" i="3"/>
  <c r="A19" i="3"/>
  <c r="G41" i="3"/>
  <c r="G37" i="3"/>
  <c r="E39" i="3"/>
  <c r="E35" i="3"/>
  <c r="Q41" i="3"/>
  <c r="Q39" i="3"/>
  <c r="Q37" i="3"/>
  <c r="Q35" i="3"/>
  <c r="C46" i="3"/>
  <c r="A15" i="3"/>
  <c r="J33" i="2"/>
  <c r="J31" i="2"/>
  <c r="E32" i="2"/>
  <c r="T32" i="2"/>
  <c r="T31" i="2"/>
  <c r="O33" i="2"/>
  <c r="C36" i="2"/>
  <c r="A7" i="2"/>
  <c r="C38" i="2"/>
  <c r="A15" i="2"/>
  <c r="L31" i="1"/>
  <c r="L32" i="1"/>
  <c r="L33" i="1"/>
  <c r="B31" i="1"/>
  <c r="B33" i="1"/>
  <c r="B32" i="1"/>
  <c r="O32" i="1"/>
  <c r="Q31" i="1"/>
  <c r="Q33" i="1"/>
  <c r="E31" i="1"/>
  <c r="G32" i="1"/>
  <c r="G33" i="1"/>
  <c r="O31" i="1"/>
  <c r="Q32" i="1"/>
  <c r="T33" i="1"/>
  <c r="E33" i="1"/>
  <c r="G31" i="1"/>
  <c r="J32" i="1"/>
  <c r="C39" i="1"/>
  <c r="A19" i="1"/>
  <c r="L39" i="15" l="1"/>
  <c r="L35" i="15"/>
  <c r="B42" i="15"/>
  <c r="B41" i="15"/>
  <c r="B39" i="15"/>
  <c r="B38" i="15"/>
  <c r="B37" i="15"/>
  <c r="B35" i="15"/>
  <c r="L41" i="15"/>
  <c r="L37" i="15"/>
  <c r="J39" i="15"/>
  <c r="J35" i="15"/>
  <c r="T35" i="15"/>
  <c r="E42" i="15"/>
  <c r="E38" i="15"/>
  <c r="T39" i="15"/>
  <c r="G39" i="15"/>
  <c r="G35" i="15"/>
  <c r="E41" i="15"/>
  <c r="E37" i="15"/>
  <c r="B40" i="15"/>
  <c r="B36" i="15"/>
  <c r="T41" i="15"/>
  <c r="T37" i="15"/>
  <c r="G41" i="14"/>
  <c r="G37" i="14"/>
  <c r="E39" i="14"/>
  <c r="E35" i="14"/>
  <c r="Q41" i="14"/>
  <c r="Q39" i="14"/>
  <c r="Q37" i="14"/>
  <c r="Q35" i="14"/>
  <c r="G39" i="14"/>
  <c r="G35" i="14"/>
  <c r="E41" i="14"/>
  <c r="E37" i="14"/>
  <c r="B40" i="14"/>
  <c r="B36" i="14"/>
  <c r="T41" i="14"/>
  <c r="T37" i="14"/>
  <c r="L39" i="14"/>
  <c r="L35" i="14"/>
  <c r="B42" i="14"/>
  <c r="B41" i="14"/>
  <c r="B39" i="14"/>
  <c r="B38" i="14"/>
  <c r="B37" i="14"/>
  <c r="B35" i="14"/>
  <c r="L41" i="14"/>
  <c r="L37" i="14"/>
  <c r="J39" i="14"/>
  <c r="J35" i="14"/>
  <c r="E42" i="14"/>
  <c r="E38" i="14"/>
  <c r="T39" i="14"/>
  <c r="T35" i="14"/>
  <c r="G41" i="13"/>
  <c r="G37" i="13"/>
  <c r="E39" i="13"/>
  <c r="E35" i="13"/>
  <c r="Q41" i="13"/>
  <c r="Q39" i="13"/>
  <c r="Q37" i="13"/>
  <c r="Q35" i="13"/>
  <c r="L39" i="13"/>
  <c r="L35" i="13"/>
  <c r="B42" i="13"/>
  <c r="B41" i="13"/>
  <c r="B39" i="13"/>
  <c r="B38" i="13"/>
  <c r="B37" i="13"/>
  <c r="B35" i="13"/>
  <c r="G39" i="13"/>
  <c r="G35" i="13"/>
  <c r="E41" i="13"/>
  <c r="E37" i="13"/>
  <c r="B40" i="13"/>
  <c r="B36" i="13"/>
  <c r="T41" i="13"/>
  <c r="T37" i="13"/>
  <c r="L41" i="13"/>
  <c r="L37" i="13"/>
  <c r="J39" i="13"/>
  <c r="J35" i="13"/>
  <c r="E42" i="13"/>
  <c r="E38" i="13"/>
  <c r="T39" i="13"/>
  <c r="T35" i="13"/>
  <c r="L41" i="12"/>
  <c r="L37" i="12"/>
  <c r="J39" i="12"/>
  <c r="J35" i="12"/>
  <c r="E42" i="12"/>
  <c r="E38" i="12"/>
  <c r="T39" i="12"/>
  <c r="T35" i="12"/>
  <c r="G41" i="12"/>
  <c r="G37" i="12"/>
  <c r="E39" i="12"/>
  <c r="E35" i="12"/>
  <c r="Q41" i="12"/>
  <c r="Q39" i="12"/>
  <c r="Q37" i="12"/>
  <c r="Q35" i="12"/>
  <c r="G39" i="12"/>
  <c r="G35" i="12"/>
  <c r="E41" i="12"/>
  <c r="E37" i="12"/>
  <c r="B40" i="12"/>
  <c r="B36" i="12"/>
  <c r="T41" i="12"/>
  <c r="T37" i="12"/>
  <c r="G39" i="11"/>
  <c r="G35" i="11"/>
  <c r="E41" i="11"/>
  <c r="E37" i="11"/>
  <c r="B40" i="11"/>
  <c r="B36" i="11"/>
  <c r="T41" i="11"/>
  <c r="T37" i="11"/>
  <c r="L39" i="11"/>
  <c r="L35" i="11"/>
  <c r="B42" i="11"/>
  <c r="B41" i="11"/>
  <c r="B39" i="11"/>
  <c r="B38" i="11"/>
  <c r="B37" i="11"/>
  <c r="B35" i="11"/>
  <c r="L41" i="11"/>
  <c r="L37" i="11"/>
  <c r="J39" i="11"/>
  <c r="J35" i="11"/>
  <c r="E42" i="11"/>
  <c r="E38" i="11"/>
  <c r="T35" i="11"/>
  <c r="T39" i="11"/>
  <c r="B33" i="10"/>
  <c r="B32" i="10"/>
  <c r="B31" i="10"/>
  <c r="L32" i="10"/>
  <c r="L33" i="10"/>
  <c r="L31" i="10"/>
  <c r="J32" i="10"/>
  <c r="G31" i="10"/>
  <c r="E33" i="10"/>
  <c r="T33" i="10"/>
  <c r="Q32" i="10"/>
  <c r="O31" i="10"/>
  <c r="J32" i="9"/>
  <c r="G31" i="9"/>
  <c r="E33" i="9"/>
  <c r="T33" i="9"/>
  <c r="Q32" i="9"/>
  <c r="O31" i="9"/>
  <c r="L33" i="9"/>
  <c r="B33" i="9"/>
  <c r="B32" i="9"/>
  <c r="B31" i="9"/>
  <c r="L32" i="9"/>
  <c r="L31" i="9"/>
  <c r="J33" i="9"/>
  <c r="J31" i="9"/>
  <c r="E32" i="9"/>
  <c r="T32" i="9"/>
  <c r="T31" i="9"/>
  <c r="O33" i="9"/>
  <c r="L48" i="8"/>
  <c r="L46" i="8"/>
  <c r="L45" i="8"/>
  <c r="J52" i="8"/>
  <c r="J47" i="8"/>
  <c r="G50" i="8"/>
  <c r="G49" i="8"/>
  <c r="G43" i="8"/>
  <c r="E51" i="8"/>
  <c r="E44" i="8"/>
  <c r="Q45" i="8"/>
  <c r="O51" i="8"/>
  <c r="O48" i="8"/>
  <c r="L50" i="8"/>
  <c r="L49" i="8"/>
  <c r="L43" i="8"/>
  <c r="J45" i="8"/>
  <c r="J44" i="8"/>
  <c r="E52" i="8"/>
  <c r="E47" i="8"/>
  <c r="Q51" i="8"/>
  <c r="O52" i="8"/>
  <c r="O50" i="8"/>
  <c r="O45" i="8"/>
  <c r="O43" i="8"/>
  <c r="L44" i="8"/>
  <c r="J49" i="8"/>
  <c r="J48" i="8"/>
  <c r="T47" i="8"/>
  <c r="E46" i="8"/>
  <c r="G47" i="5"/>
  <c r="G45" i="5"/>
  <c r="G43" i="5"/>
  <c r="G41" i="5"/>
  <c r="E39" i="5"/>
  <c r="T43" i="5"/>
  <c r="O47" i="5"/>
  <c r="O45" i="5"/>
  <c r="O39" i="5"/>
  <c r="J41" i="5"/>
  <c r="E44" i="5"/>
  <c r="E43" i="5"/>
  <c r="E42" i="5"/>
  <c r="E40" i="5"/>
  <c r="T47" i="5"/>
  <c r="Q47" i="5"/>
  <c r="Q45" i="5"/>
  <c r="Q43" i="5"/>
  <c r="Q41" i="5"/>
  <c r="Q39" i="5"/>
  <c r="B47" i="5"/>
  <c r="B45" i="5"/>
  <c r="B43" i="5"/>
  <c r="B41" i="5"/>
  <c r="B39" i="5"/>
  <c r="T39" i="5"/>
  <c r="L47" i="5"/>
  <c r="L41" i="5"/>
  <c r="J43" i="5"/>
  <c r="J39" i="5"/>
  <c r="E45" i="5"/>
  <c r="B46" i="5"/>
  <c r="B42" i="5"/>
  <c r="G39" i="4"/>
  <c r="G35" i="4"/>
  <c r="E41" i="4"/>
  <c r="E37" i="4"/>
  <c r="B40" i="4"/>
  <c r="B36" i="4"/>
  <c r="T41" i="4"/>
  <c r="T37" i="4"/>
  <c r="L41" i="4"/>
  <c r="L37" i="4"/>
  <c r="J39" i="4"/>
  <c r="J35" i="4"/>
  <c r="E42" i="4"/>
  <c r="E38" i="4"/>
  <c r="T39" i="4"/>
  <c r="T35" i="4"/>
  <c r="L39" i="4"/>
  <c r="L35" i="4"/>
  <c r="B42" i="4"/>
  <c r="B41" i="4"/>
  <c r="B39" i="4"/>
  <c r="B38" i="4"/>
  <c r="B37" i="4"/>
  <c r="B35" i="4"/>
  <c r="G39" i="3"/>
  <c r="G35" i="3"/>
  <c r="E41" i="3"/>
  <c r="E37" i="3"/>
  <c r="B40" i="3"/>
  <c r="B36" i="3"/>
  <c r="T41" i="3"/>
  <c r="T37" i="3"/>
  <c r="L41" i="3"/>
  <c r="L37" i="3"/>
  <c r="J39" i="3"/>
  <c r="J35" i="3"/>
  <c r="E42" i="3"/>
  <c r="E38" i="3"/>
  <c r="T39" i="3"/>
  <c r="T35" i="3"/>
  <c r="J41" i="3"/>
  <c r="J37" i="3"/>
  <c r="E40" i="3"/>
  <c r="E36" i="3"/>
  <c r="O41" i="3"/>
  <c r="O39" i="3"/>
  <c r="O37" i="3"/>
  <c r="O35" i="3"/>
  <c r="B33" i="2"/>
  <c r="B32" i="2"/>
  <c r="B31" i="2"/>
  <c r="L33" i="2"/>
  <c r="L31" i="2"/>
  <c r="L32" i="2"/>
  <c r="J32" i="2"/>
  <c r="G31" i="2"/>
  <c r="E33" i="2"/>
  <c r="T33" i="2"/>
  <c r="Q32" i="2"/>
  <c r="O31" i="2"/>
  <c r="O33" i="1"/>
  <c r="J31" i="1"/>
  <c r="T31" i="1"/>
  <c r="T32" i="1"/>
  <c r="E32" i="1"/>
  <c r="J33" i="1"/>
</calcChain>
</file>

<file path=xl/sharedStrings.xml><?xml version="1.0" encoding="utf-8"?>
<sst xmlns="http://schemas.openxmlformats.org/spreadsheetml/2006/main" count="1500" uniqueCount="113">
  <si>
    <t>2023 IBA U18 Basketball League　星取表</t>
    <rPh sb="21" eb="24">
      <t>ホシトリヒョウ</t>
    </rPh>
    <phoneticPr fontId="2"/>
  </si>
  <si>
    <t>地区</t>
    <rPh sb="0" eb="2">
      <t>チク</t>
    </rPh>
    <phoneticPr fontId="2"/>
  </si>
  <si>
    <t>ブロック</t>
    <phoneticPr fontId="2"/>
  </si>
  <si>
    <t>勝ち点</t>
    <rPh sb="0" eb="1">
      <t>カ</t>
    </rPh>
    <rPh sb="2" eb="3">
      <t>テン</t>
    </rPh>
    <phoneticPr fontId="2"/>
  </si>
  <si>
    <t>総得点</t>
    <rPh sb="0" eb="3">
      <t>ソウトクテン</t>
    </rPh>
    <phoneticPr fontId="2"/>
  </si>
  <si>
    <t>総失点</t>
    <rPh sb="0" eb="1">
      <t>ソウ</t>
    </rPh>
    <rPh sb="1" eb="3">
      <t>シッテン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</si>
  <si>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</si>
  <si>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</si>
  <si>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◆勝敗決定方法◆</t>
    <rPh sb="1" eb="3">
      <t>ショウハイ</t>
    </rPh>
    <rPh sb="3" eb="5">
      <t>ケッテイ</t>
    </rPh>
    <rPh sb="5" eb="7">
      <t>ホウホウ</t>
    </rPh>
    <phoneticPr fontId="2"/>
  </si>
  <si>
    <t>・なおそれでも、順位がつかない場合は、総得点と総失点の差によって決定する。</t>
    <phoneticPr fontId="2"/>
  </si>
  <si>
    <t>第１節</t>
    <rPh sb="0" eb="1">
      <t>ダイ</t>
    </rPh>
    <rPh sb="2" eb="3">
      <t>セツ</t>
    </rPh>
    <phoneticPr fontId="2"/>
  </si>
  <si>
    <t>－</t>
    <phoneticPr fontId="2"/>
  </si>
  <si>
    <t>第２節</t>
    <rPh sb="0" eb="1">
      <t>ダイ</t>
    </rPh>
    <rPh sb="2" eb="3">
      <t>セツ</t>
    </rPh>
    <phoneticPr fontId="2"/>
  </si>
  <si>
    <t>第３節</t>
    <rPh sb="0" eb="1">
      <t>ダイ</t>
    </rPh>
    <rPh sb="2" eb="3">
      <t>セツ</t>
    </rPh>
    <phoneticPr fontId="2"/>
  </si>
  <si>
    <t>第４節</t>
    <rPh sb="0" eb="1">
      <t>ダイ</t>
    </rPh>
    <rPh sb="2" eb="3">
      <t>セツ</t>
    </rPh>
    <phoneticPr fontId="2"/>
  </si>
  <si>
    <t>男子</t>
  </si>
  <si>
    <t>L1</t>
  </si>
  <si>
    <t>NORTH.Div</t>
  </si>
  <si>
    <t>久　　慈</t>
  </si>
  <si>
    <t>盛岡工業</t>
  </si>
  <si>
    <t>岩　　手</t>
  </si>
  <si>
    <t>盛岡市立</t>
  </si>
  <si>
    <t>高　　田</t>
  </si>
  <si>
    <t>専大北上</t>
  </si>
  <si>
    <t>一関工業２nd</t>
  </si>
  <si>
    <t>黒沢尻北</t>
  </si>
  <si>
    <t>花巻東２nd</t>
  </si>
  <si>
    <t>L2</t>
  </si>
  <si>
    <t>盛岡第一</t>
  </si>
  <si>
    <t>宮　　古</t>
  </si>
  <si>
    <t>盛岡誠桜</t>
  </si>
  <si>
    <t>一　　戸</t>
  </si>
  <si>
    <t>花 巻 北</t>
  </si>
  <si>
    <t>水　　沢</t>
  </si>
  <si>
    <t>一関修紅</t>
  </si>
  <si>
    <t>花 巻 東</t>
  </si>
  <si>
    <t>一関工業</t>
  </si>
  <si>
    <t>2023 IBA U18 Basketball League　星取表</t>
    <phoneticPr fontId="2"/>
  </si>
  <si>
    <t>第５節</t>
    <rPh sb="0" eb="1">
      <t>ダイ</t>
    </rPh>
    <rPh sb="2" eb="3">
      <t>セツ</t>
    </rPh>
    <phoneticPr fontId="2"/>
  </si>
  <si>
    <t>L3</t>
  </si>
  <si>
    <t>A</t>
  </si>
  <si>
    <t>福岡工業</t>
  </si>
  <si>
    <t>軽　　米</t>
  </si>
  <si>
    <t>福　　岡</t>
  </si>
  <si>
    <t>久 慈 東</t>
  </si>
  <si>
    <t>久慈工業</t>
  </si>
  <si>
    <t>大　　野</t>
  </si>
  <si>
    <t>C</t>
  </si>
  <si>
    <t>水沢工業</t>
  </si>
  <si>
    <t>北上翔南</t>
  </si>
  <si>
    <t>遠　　野</t>
  </si>
  <si>
    <t>花 巻 南</t>
  </si>
  <si>
    <t>水沢第一</t>
  </si>
  <si>
    <t>不来方・紫波総合</t>
  </si>
  <si>
    <t>－</t>
  </si>
  <si>
    <t>B</t>
  </si>
  <si>
    <t>盛岡第三</t>
  </si>
  <si>
    <t>盛岡大附属</t>
  </si>
  <si>
    <t>盛 岡 北</t>
  </si>
  <si>
    <t>盛岡中央</t>
  </si>
  <si>
    <t>盛岡農業</t>
  </si>
  <si>
    <t>盛岡商業</t>
  </si>
  <si>
    <t>盛岡第四</t>
  </si>
  <si>
    <t>大　　槌</t>
  </si>
  <si>
    <t>大船渡東</t>
  </si>
  <si>
    <t>大 船 渡</t>
  </si>
  <si>
    <t>釜石商工</t>
  </si>
  <si>
    <t>大　　東</t>
  </si>
  <si>
    <t>宮古商工</t>
  </si>
  <si>
    <t>千　　厩</t>
  </si>
  <si>
    <t>D</t>
  </si>
  <si>
    <t>女子</t>
  </si>
  <si>
    <t>盛 岡 南</t>
  </si>
  <si>
    <t>盛岡白百合学園</t>
  </si>
  <si>
    <t>大船渡東・高田</t>
  </si>
  <si>
    <t>宮古商工・山田</t>
  </si>
  <si>
    <t>岩谷堂・金ケ崎</t>
  </si>
  <si>
    <t>岩手女子</t>
  </si>
  <si>
    <t>盛岡第二</t>
  </si>
  <si>
    <t>盛岡北・紫波総合</t>
  </si>
  <si>
    <t>久慈東・葛巻</t>
  </si>
  <si>
    <t>一関学院</t>
  </si>
  <si>
    <t>第１節主管校</t>
    <rPh sb="0" eb="1">
      <t>ダイ</t>
    </rPh>
    <rPh sb="2" eb="3">
      <t>セツ</t>
    </rPh>
    <rPh sb="3" eb="5">
      <t>シュカン</t>
    </rPh>
    <rPh sb="5" eb="6">
      <t>コウ</t>
    </rPh>
    <phoneticPr fontId="2"/>
  </si>
  <si>
    <t>第２節主管校</t>
    <rPh sb="0" eb="1">
      <t>ダイ</t>
    </rPh>
    <rPh sb="2" eb="3">
      <t>セツ</t>
    </rPh>
    <rPh sb="3" eb="5">
      <t>シュカン</t>
    </rPh>
    <rPh sb="5" eb="6">
      <t>コウ</t>
    </rPh>
    <phoneticPr fontId="2"/>
  </si>
  <si>
    <t>第３節主管校</t>
    <rPh sb="0" eb="1">
      <t>ダイ</t>
    </rPh>
    <rPh sb="2" eb="3">
      <t>セツ</t>
    </rPh>
    <rPh sb="3" eb="5">
      <t>シュカン</t>
    </rPh>
    <rPh sb="5" eb="6">
      <t>コウ</t>
    </rPh>
    <phoneticPr fontId="2"/>
  </si>
  <si>
    <t>第４節主管校</t>
    <rPh sb="0" eb="1">
      <t>ダイ</t>
    </rPh>
    <rPh sb="2" eb="3">
      <t>セツ</t>
    </rPh>
    <rPh sb="3" eb="5">
      <t>シュカン</t>
    </rPh>
    <rPh sb="5" eb="6">
      <t>コウ</t>
    </rPh>
    <phoneticPr fontId="2"/>
  </si>
  <si>
    <t>第１節担当校</t>
    <rPh sb="0" eb="1">
      <t>ダイ</t>
    </rPh>
    <rPh sb="2" eb="3">
      <t>セツ</t>
    </rPh>
    <rPh sb="3" eb="5">
      <t>タントウ</t>
    </rPh>
    <rPh sb="5" eb="6">
      <t>コウ</t>
    </rPh>
    <phoneticPr fontId="2"/>
  </si>
  <si>
    <t>第２節担当校</t>
    <rPh sb="0" eb="1">
      <t>ダイ</t>
    </rPh>
    <rPh sb="2" eb="3">
      <t>セツ</t>
    </rPh>
    <rPh sb="3" eb="5">
      <t>タントウ</t>
    </rPh>
    <rPh sb="5" eb="6">
      <t>コウ</t>
    </rPh>
    <phoneticPr fontId="2"/>
  </si>
  <si>
    <t>第３節担当校</t>
    <rPh sb="0" eb="1">
      <t>ダイ</t>
    </rPh>
    <rPh sb="2" eb="3">
      <t>セツ</t>
    </rPh>
    <rPh sb="3" eb="5">
      <t>タントウ</t>
    </rPh>
    <rPh sb="5" eb="6">
      <t>コウ</t>
    </rPh>
    <phoneticPr fontId="2"/>
  </si>
  <si>
    <t>第４節担当校</t>
    <rPh sb="0" eb="1">
      <t>ダイ</t>
    </rPh>
    <rPh sb="2" eb="3">
      <t>セツ</t>
    </rPh>
    <rPh sb="3" eb="5">
      <t>タントウ</t>
    </rPh>
    <rPh sb="5" eb="6">
      <t>コウ</t>
    </rPh>
    <phoneticPr fontId="2"/>
  </si>
  <si>
    <t>第５節担当校</t>
    <rPh sb="0" eb="1">
      <t>ダイ</t>
    </rPh>
    <rPh sb="2" eb="3">
      <t>セツ</t>
    </rPh>
    <rPh sb="3" eb="5">
      <t>タントウ</t>
    </rPh>
    <rPh sb="5" eb="6">
      <t>コウ</t>
    </rPh>
    <phoneticPr fontId="2"/>
  </si>
  <si>
    <t>-</t>
  </si>
  <si>
    <t>リ－グ</t>
  </si>
  <si>
    <t>・勝ち点が並んだ場合は、当該チ－ムの勝敗により決定する。</t>
  </si>
  <si>
    <t>・負けチ－ムに勝ち点１を与える。</t>
    <rPh sb="1" eb="2">
      <t>マ</t>
    </rPh>
    <phoneticPr fontId="2"/>
  </si>
  <si>
    <t>・不戦敗チ－ムには勝ち点０を与える。</t>
    <rPh sb="1" eb="3">
      <t>フセン</t>
    </rPh>
    <rPh sb="3" eb="4">
      <t>パイ</t>
    </rPh>
    <rPh sb="9" eb="10">
      <t>カ</t>
    </rPh>
    <rPh sb="11" eb="12">
      <t>テン</t>
    </rPh>
    <rPh sb="14" eb="15">
      <t>アタ</t>
    </rPh>
    <phoneticPr fontId="2"/>
  </si>
  <si>
    <t>・５チ－ムによる２回総当たり戦とし、勝ち点の高いチ－ムを上位とする。</t>
    <rPh sb="9" eb="10">
      <t>カイ</t>
    </rPh>
    <phoneticPr fontId="2"/>
  </si>
  <si>
    <t>・勝ちチ－ムに勝ち点２を与える。</t>
  </si>
  <si>
    <t>・４チ－ムによる２回総当たり戦とし、勝ち点の高いチ－ムを上位とする。</t>
    <rPh sb="9" eb="10">
      <t>カイ</t>
    </rPh>
    <phoneticPr fontId="2"/>
  </si>
  <si>
    <t>・７チ－ムによる総当たり戦（一部変則）とし、勝ち点の高いチ－ムを上位とする。</t>
    <rPh sb="14" eb="16">
      <t>イチブ</t>
    </rPh>
    <rPh sb="16" eb="18">
      <t>ヘンソク</t>
    </rPh>
    <phoneticPr fontId="2"/>
  </si>
  <si>
    <t>・６チ－ムによる総当たり戦とし、勝ち点の高いチ－ムを上位とする。</t>
  </si>
  <si>
    <t>花 巻 東</t>
    <phoneticPr fontId="2"/>
  </si>
  <si>
    <t>SOUTH.Div</t>
    <phoneticPr fontId="2"/>
  </si>
  <si>
    <t>総得点</t>
  </si>
  <si>
    <t>総失点</t>
  </si>
  <si>
    <t>得失点</t>
  </si>
  <si>
    <t>順位</t>
  </si>
  <si>
    <t>盛岡一</t>
  </si>
  <si>
    <t>一戸</t>
  </si>
  <si>
    <t>勝ち点13で並んだ３チーム得失点差（３チーム間の試合）</t>
    <phoneticPr fontId="2"/>
  </si>
  <si>
    <t>勝ち点12で並んだ２チーム得失点差</t>
    <phoneticPr fontId="2"/>
  </si>
  <si>
    <t>大　　槻</t>
    <rPh sb="0" eb="1">
      <t>ダイ</t>
    </rPh>
    <rPh sb="3" eb="4">
      <t>ツキ</t>
    </rPh>
    <phoneticPr fontId="2"/>
  </si>
  <si>
    <t>千　　厩</t>
    <rPh sb="0" eb="1">
      <t>セン</t>
    </rPh>
    <rPh sb="3" eb="4">
      <t>ウマヤ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</si>
</sst>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theme="1"/>
      <name val="游ゴシック"/>
      <family val="2"/>
      <charset val="128"/>
      <scheme val="minor"/>
    </font>
    <font>
      <b/>
      <sz val="26"/>
      <color theme="8" tint="-0.499984740745262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2"/>
      <charset val="128"/>
    </font>
    <font>
      <sz val="11"/>
      <color theme="8" tint="-0.499984740745262"/>
      <name val="メイリオ"/>
      <family val="3"/>
      <charset val="128"/>
    </font>
    <font>
      <sz val="24"/>
      <color theme="0"/>
      <name val="メイリオ"/>
      <family val="3"/>
      <charset val="128"/>
    </font>
    <font>
      <sz val="24"/>
      <color theme="8" tint="-0.499984740745262"/>
      <name val="メイリオ"/>
      <family val="3"/>
      <charset val="128"/>
    </font>
    <font>
      <sz val="16"/>
      <color theme="1"/>
      <name val="メイリオ"/>
      <family val="2"/>
      <charset val="128"/>
    </font>
    <font>
      <b/>
      <sz val="20"/>
      <color theme="8" tint="-0.499984740745262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rgb="FF012F62"/>
      <name val="メイリオ"/>
      <family val="3"/>
      <charset val="128"/>
    </font>
    <font>
      <sz val="14"/>
      <color theme="1"/>
      <name val="メイリオ"/>
      <family val="2"/>
      <charset val="128"/>
    </font>
    <font>
      <b/>
      <sz val="14"/>
      <color theme="4" tint="-0.499984740745262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1"/>
      <color theme="8" tint="-0.499984740745262"/>
      <name val="メイリオ"/>
      <family val="3"/>
      <charset val="128"/>
    </font>
    <font>
      <sz val="12"/>
      <color theme="1"/>
      <name val="メイリオ"/>
      <family val="2"/>
      <charset val="128"/>
    </font>
    <font>
      <b/>
      <sz val="12"/>
      <color rgb="FF012F62"/>
      <name val="メイリオ"/>
      <family val="2"/>
      <charset val="128"/>
    </font>
    <font>
      <b/>
      <sz val="26"/>
      <color rgb="FF012F62"/>
      <name val="メイリオ"/>
      <family val="2"/>
      <charset val="128"/>
    </font>
    <font>
      <b/>
      <sz val="11"/>
      <color rgb="FF012F62"/>
      <name val="メイリオ"/>
      <family val="2"/>
      <charset val="128"/>
    </font>
    <font>
      <b/>
      <sz val="24"/>
      <color theme="0"/>
      <name val="メイリオ"/>
      <family val="2"/>
      <charset val="128"/>
    </font>
    <font>
      <b/>
      <sz val="24"/>
      <color rgb="FF012F62"/>
      <name val="メイリオ"/>
      <family val="2"/>
      <charset val="128"/>
    </font>
    <font>
      <b/>
      <sz val="20"/>
      <color rgb="FF012F62"/>
      <name val="メイリオ"/>
      <family val="2"/>
      <charset val="128"/>
    </font>
    <font>
      <b/>
      <sz val="11"/>
      <color theme="0"/>
      <name val="メイリオ"/>
      <family val="2"/>
      <charset val="128"/>
    </font>
    <font>
      <sz val="18"/>
      <color theme="1"/>
      <name val="メイリオ"/>
      <family val="2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012F62"/>
      <name val="メイリオ"/>
      <family val="3"/>
      <charset val="128"/>
    </font>
    <font>
      <b/>
      <sz val="26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24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12"/>
      <color rgb="FFFF0000"/>
      <name val="メイリオ"/>
      <family val="2"/>
      <charset val="128"/>
    </font>
    <font>
      <b/>
      <sz val="14"/>
      <color rgb="FFFF0000"/>
      <name val="メイリオ"/>
      <family val="3"/>
      <charset val="128"/>
    </font>
    <font>
      <sz val="12"/>
      <color theme="8" tint="-0.499984740745262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indexed="10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sz val="20"/>
      <color theme="8" tint="-0.499984740745262"/>
      <name val="メイリオ"/>
      <family val="3"/>
      <charset val="128"/>
    </font>
    <font>
      <sz val="20"/>
      <color theme="8" tint="-0.499984740745262"/>
      <name val="メイリオ"/>
      <family val="2"/>
      <charset val="128"/>
    </font>
    <font>
      <sz val="20"/>
      <color rgb="FFFF0000"/>
      <name val="メイリオ"/>
      <family val="2"/>
      <charset val="128"/>
    </font>
    <font>
      <b/>
      <sz val="18"/>
      <color theme="1"/>
      <name val="メイリオ"/>
      <family val="3"/>
      <charset val="128"/>
    </font>
    <font>
      <sz val="24"/>
      <color rgb="FF012F62"/>
      <name val="メイリオ"/>
      <family val="3"/>
      <charset val="128"/>
    </font>
    <font>
      <sz val="18"/>
      <color rgb="FF012F62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2"/>
      <color rgb="FF012F62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12"/>
      <color rgb="FFFF0000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21">
    <border>
      <left/>
      <right/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n">
        <color indexed="64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auto="1"/>
      </left>
      <right/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auto="1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auto="1"/>
      </left>
      <right style="thin">
        <color auto="1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auto="1"/>
      </left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 diagonalDown="1">
      <left/>
      <right/>
      <top style="thick">
        <color theme="8" tint="-0.499984740745262"/>
      </top>
      <bottom/>
      <diagonal style="medium">
        <color theme="4" tint="-0.499984740745262"/>
      </diagonal>
    </border>
    <border diagonalDown="1">
      <left/>
      <right style="thin">
        <color indexed="64"/>
      </right>
      <top style="thick">
        <color theme="8" tint="-0.499984740745262"/>
      </top>
      <bottom/>
      <diagonal style="medium">
        <color theme="4" tint="-0.499984740745262"/>
      </diagonal>
    </border>
    <border>
      <left style="thin">
        <color indexed="64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n">
        <color indexed="64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n">
        <color indexed="64"/>
      </right>
      <top style="thick">
        <color theme="8" tint="-0.499984740745262"/>
      </top>
      <bottom/>
      <diagonal/>
    </border>
    <border>
      <left style="thin">
        <color indexed="64"/>
      </left>
      <right style="thin">
        <color indexed="64"/>
      </right>
      <top style="thick">
        <color theme="8" tint="-0.499984740745262"/>
      </top>
      <bottom/>
      <diagonal/>
    </border>
    <border>
      <left style="thin">
        <color indexed="64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 diagonalDown="1">
      <left/>
      <right/>
      <top/>
      <bottom/>
      <diagonal style="medium">
        <color theme="4" tint="-0.499984740745262"/>
      </diagonal>
    </border>
    <border diagonalDown="1">
      <left/>
      <right style="thin">
        <color indexed="64"/>
      </right>
      <top/>
      <bottom/>
      <diagonal style="medium">
        <color theme="4" tint="-0.499984740745262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8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8" tint="-0.499984740745262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medium">
        <color theme="4" tint="-0.499984740745262"/>
      </diagonal>
    </border>
    <border diagonalDown="1">
      <left/>
      <right style="thin">
        <color indexed="64"/>
      </right>
      <top/>
      <bottom style="thin">
        <color indexed="64"/>
      </bottom>
      <diagonal style="medium">
        <color theme="4" tint="-0.499984740745262"/>
      </diagonal>
    </border>
    <border>
      <left style="thick">
        <color theme="8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8" tint="-0.499984740745262"/>
      </right>
      <top/>
      <bottom style="thin">
        <color indexed="64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auto="1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medium">
        <color theme="4" tint="-0.499984740745262"/>
      </diagonal>
    </border>
    <border diagonalDown="1">
      <left/>
      <right/>
      <top style="thin">
        <color indexed="64"/>
      </top>
      <bottom/>
      <diagonal style="medium">
        <color theme="4" tint="-0.499984740745262"/>
      </diagonal>
    </border>
    <border diagonalDown="1">
      <left/>
      <right style="thin">
        <color indexed="64"/>
      </right>
      <top style="thin">
        <color indexed="64"/>
      </top>
      <bottom/>
      <diagonal style="medium">
        <color theme="4" tint="-0.499984740745262"/>
      </diagonal>
    </border>
    <border>
      <left style="thick">
        <color theme="8" tint="-0.49998474074526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theme="8" tint="-0.499984740745262"/>
      </right>
      <top style="thin">
        <color auto="1"/>
      </top>
      <bottom/>
      <diagonal/>
    </border>
    <border diagonalDown="1">
      <left style="thin">
        <color indexed="64"/>
      </left>
      <right/>
      <top/>
      <bottom/>
      <diagonal style="medium">
        <color theme="4" tint="-0.499984740745262"/>
      </diagonal>
    </border>
    <border diagonalDown="1">
      <left style="thin">
        <color indexed="64"/>
      </left>
      <right/>
      <top/>
      <bottom style="thin">
        <color indexed="64"/>
      </bottom>
      <diagonal style="medium">
        <color theme="4" tint="-0.499984740745262"/>
      </diagonal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 style="thin">
        <color indexed="64"/>
      </left>
      <right/>
      <top/>
      <bottom style="thick">
        <color theme="8" tint="-0.499984740745262"/>
      </bottom>
      <diagonal/>
    </border>
    <border diagonalDown="1">
      <left style="thin">
        <color indexed="64"/>
      </left>
      <right/>
      <top/>
      <bottom style="thick">
        <color theme="8" tint="-0.499984740745262"/>
      </bottom>
      <diagonal style="medium">
        <color theme="4" tint="-0.499984740745262"/>
      </diagonal>
    </border>
    <border diagonalDown="1">
      <left/>
      <right/>
      <top/>
      <bottom style="thick">
        <color theme="8" tint="-0.499984740745262"/>
      </bottom>
      <diagonal style="medium">
        <color theme="4" tint="-0.499984740745262"/>
      </diagonal>
    </border>
    <border>
      <left style="thick">
        <color theme="8" tint="-0.499984740745262"/>
      </left>
      <right style="thin">
        <color indexed="64"/>
      </right>
      <top/>
      <bottom style="thick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8" tint="-0.499984740745262"/>
      </bottom>
      <diagonal/>
    </border>
    <border>
      <left style="thin">
        <color indexed="64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 diagonalDown="1">
      <left style="thick">
        <color theme="8" tint="-0.499984740745262"/>
      </left>
      <right/>
      <top style="thick">
        <color theme="8" tint="-0.499984740745262"/>
      </top>
      <bottom/>
      <diagonal style="medium">
        <color theme="4" tint="-0.499984740745262"/>
      </diagonal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 diagonalDown="1">
      <left style="thick">
        <color theme="8" tint="-0.499984740745262"/>
      </left>
      <right/>
      <top/>
      <bottom/>
      <diagonal style="medium">
        <color theme="4" tint="-0.499984740745262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8" tint="-0.499984740745262"/>
      </right>
      <top/>
      <bottom style="thin">
        <color indexed="64"/>
      </bottom>
      <diagonal/>
    </border>
    <border>
      <left/>
      <right style="thick">
        <color theme="8" tint="-0.499984740745262"/>
      </right>
      <top style="thin">
        <color indexed="64"/>
      </top>
      <bottom/>
      <diagonal/>
    </border>
    <border>
      <left style="thick">
        <color theme="8" tint="-0.499984740745262"/>
      </left>
      <right/>
      <top/>
      <bottom style="thin">
        <color indexed="64"/>
      </bottom>
      <diagonal/>
    </border>
    <border diagonalDown="1">
      <left style="thick">
        <color theme="8" tint="-0.499984740745262"/>
      </left>
      <right/>
      <top/>
      <bottom style="thin">
        <color indexed="64"/>
      </bottom>
      <diagonal style="medium">
        <color theme="4" tint="-0.499984740745262"/>
      </diagonal>
    </border>
    <border>
      <left style="thick">
        <color theme="8" tint="-0.499984740745262"/>
      </left>
      <right/>
      <top style="thin">
        <color auto="1"/>
      </top>
      <bottom/>
      <diagonal/>
    </border>
    <border diagonalDown="1">
      <left/>
      <right style="thick">
        <color theme="8" tint="-0.499984740745262"/>
      </right>
      <top style="thin">
        <color indexed="64"/>
      </top>
      <bottom/>
      <diagonal style="medium">
        <color theme="4" tint="-0.499984740745262"/>
      </diagonal>
    </border>
    <border diagonalDown="1">
      <left/>
      <right style="thick">
        <color theme="8" tint="-0.499984740745262"/>
      </right>
      <top/>
      <bottom/>
      <diagonal style="medium">
        <color theme="4" tint="-0.499984740745262"/>
      </diagonal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 diagonalDown="1">
      <left/>
      <right style="thick">
        <color theme="8" tint="-0.499984740745262"/>
      </right>
      <top/>
      <bottom style="thick">
        <color theme="8" tint="-0.499984740745262"/>
      </bottom>
      <diagonal style="medium">
        <color theme="4" tint="-0.499984740745262"/>
      </diagonal>
    </border>
    <border>
      <left/>
      <right style="thin">
        <color indexed="64"/>
      </right>
      <top/>
      <bottom style="thick">
        <color theme="8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ck">
        <color theme="8" tint="-0.499984740745262"/>
      </left>
      <right style="thin">
        <color rgb="FF012F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rgb="FF012F62"/>
      </left>
      <right style="thin">
        <color rgb="FF012F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rgb="FF012F62"/>
      </left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/>
      <right style="thin">
        <color rgb="FF012F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rgb="FF012F62"/>
      </right>
      <top style="thick">
        <color theme="8" tint="-0.499984740745262"/>
      </top>
      <bottom/>
      <diagonal/>
    </border>
    <border>
      <left style="thin">
        <color rgb="FF012F62"/>
      </left>
      <right style="thin">
        <color rgb="FF012F62"/>
      </right>
      <top style="thick">
        <color theme="8" tint="-0.499984740745262"/>
      </top>
      <bottom/>
      <diagonal/>
    </border>
    <border>
      <left style="thin">
        <color rgb="FF012F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n">
        <color rgb="FF012F62"/>
      </right>
      <top/>
      <bottom/>
      <diagonal/>
    </border>
    <border>
      <left style="thin">
        <color rgb="FF012F62"/>
      </left>
      <right style="thin">
        <color rgb="FF012F62"/>
      </right>
      <top/>
      <bottom/>
      <diagonal/>
    </border>
    <border>
      <left style="thin">
        <color rgb="FF012F62"/>
      </left>
      <right style="thick">
        <color theme="8" tint="-0.499984740745262"/>
      </right>
      <top/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n">
        <color rgb="FF012F62"/>
      </bottom>
      <diagonal/>
    </border>
    <border>
      <left style="thin">
        <color rgb="FF012F62"/>
      </left>
      <right/>
      <top/>
      <bottom style="thin">
        <color rgb="FF012F62"/>
      </bottom>
      <diagonal/>
    </border>
    <border>
      <left/>
      <right/>
      <top/>
      <bottom style="thin">
        <color rgb="FF012F62"/>
      </bottom>
      <diagonal/>
    </border>
    <border>
      <left/>
      <right style="thin">
        <color rgb="FF012F62"/>
      </right>
      <top/>
      <bottom style="thin">
        <color rgb="FF012F62"/>
      </bottom>
      <diagonal/>
    </border>
    <border>
      <left/>
      <right style="thick">
        <color theme="8" tint="-0.499984740745262"/>
      </right>
      <top/>
      <bottom style="thin">
        <color rgb="FF012F62"/>
      </bottom>
      <diagonal/>
    </border>
    <border>
      <left style="thick">
        <color theme="8" tint="-0.499984740745262"/>
      </left>
      <right style="thin">
        <color rgb="FF012F62"/>
      </right>
      <top/>
      <bottom style="thin">
        <color indexed="64"/>
      </bottom>
      <diagonal/>
    </border>
    <border>
      <left style="thin">
        <color rgb="FF012F62"/>
      </left>
      <right style="thin">
        <color rgb="FF012F62"/>
      </right>
      <top/>
      <bottom style="thin">
        <color rgb="FF012F62"/>
      </bottom>
      <diagonal/>
    </border>
    <border>
      <left style="thin">
        <color rgb="FF012F62"/>
      </left>
      <right style="thick">
        <color theme="8" tint="-0.499984740745262"/>
      </right>
      <top/>
      <bottom style="thin">
        <color rgb="FF012F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rgb="FF012F62"/>
      </top>
      <bottom/>
      <diagonal/>
    </border>
    <border diagonalDown="1">
      <left/>
      <right/>
      <top style="thin">
        <color rgb="FF012F62"/>
      </top>
      <bottom/>
      <diagonal style="medium">
        <color theme="4" tint="-0.499984740745262"/>
      </diagonal>
    </border>
    <border>
      <left style="thick">
        <color theme="8" tint="-0.499984740745262"/>
      </left>
      <right style="thin">
        <color rgb="FF012F62"/>
      </right>
      <top style="thin">
        <color indexed="64"/>
      </top>
      <bottom/>
      <diagonal/>
    </border>
    <border>
      <left style="thin">
        <color rgb="FF012F62"/>
      </left>
      <right style="thin">
        <color rgb="FF012F62"/>
      </right>
      <top style="thin">
        <color rgb="FF012F62"/>
      </top>
      <bottom/>
      <diagonal/>
    </border>
    <border>
      <left style="thin">
        <color rgb="FF012F62"/>
      </left>
      <right style="thick">
        <color theme="8" tint="-0.499984740745262"/>
      </right>
      <top style="thin">
        <color rgb="FF012F62"/>
      </top>
      <bottom/>
      <diagonal/>
    </border>
    <border>
      <left style="thick">
        <color theme="8" tint="-0.499984740745262"/>
      </left>
      <right/>
      <top/>
      <bottom style="thin">
        <color rgb="FF012F62"/>
      </bottom>
      <diagonal/>
    </border>
    <border>
      <left style="thick">
        <color theme="8" tint="-0.499984740745262"/>
      </left>
      <right style="thin">
        <color rgb="FF012F62"/>
      </right>
      <top/>
      <bottom style="thin">
        <color rgb="FF012F62"/>
      </bottom>
      <diagonal/>
    </border>
    <border>
      <left style="thick">
        <color theme="8" tint="-0.499984740745262"/>
      </left>
      <right style="thin">
        <color rgb="FF012F62"/>
      </right>
      <top style="thin">
        <color rgb="FF012F62"/>
      </top>
      <bottom/>
      <diagonal/>
    </border>
    <border diagonalDown="1">
      <left/>
      <right style="thick">
        <color theme="8" tint="-0.499984740745262"/>
      </right>
      <top style="thin">
        <color rgb="FF012F62"/>
      </top>
      <bottom/>
      <diagonal style="medium">
        <color theme="4" tint="-0.499984740745262"/>
      </diagonal>
    </border>
    <border>
      <left/>
      <right style="thin">
        <color rgb="FF012F62"/>
      </right>
      <top/>
      <bottom style="thick">
        <color theme="8" tint="-0.499984740745262"/>
      </bottom>
      <diagonal/>
    </border>
    <border>
      <left style="thin">
        <color rgb="FF012F62"/>
      </left>
      <right/>
      <top/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rgb="FF012F62"/>
      </right>
      <top/>
      <bottom style="thick">
        <color theme="8" tint="-0.499984740745262"/>
      </bottom>
      <diagonal/>
    </border>
    <border>
      <left style="thin">
        <color rgb="FF012F62"/>
      </left>
      <right style="thin">
        <color rgb="FF012F62"/>
      </right>
      <top/>
      <bottom style="thick">
        <color theme="8" tint="-0.499984740745262"/>
      </bottom>
      <diagonal/>
    </border>
    <border>
      <left style="thin">
        <color rgb="FF012F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indexed="64"/>
      </right>
      <top style="thick">
        <color theme="4" tint="-0.499984740745262"/>
      </top>
      <bottom style="thick">
        <color theme="4" tint="-0.499984740745262"/>
      </bottom>
      <diagonal/>
    </border>
    <border>
      <left style="thin">
        <color auto="1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n">
        <color auto="1"/>
      </left>
      <right style="thin">
        <color auto="1"/>
      </right>
      <top style="thick">
        <color theme="4" tint="-0.499984740745262"/>
      </top>
      <bottom style="thick">
        <color theme="4" tint="-0.499984740745262"/>
      </bottom>
      <diagonal/>
    </border>
    <border>
      <left style="thin">
        <color auto="1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 diagonalDown="1">
      <left style="thick">
        <color theme="4" tint="-0.499984740745262"/>
      </left>
      <right/>
      <top style="thick">
        <color theme="4" tint="-0.499984740745262"/>
      </top>
      <bottom/>
      <diagonal style="medium">
        <color theme="4" tint="-0.499984740745262"/>
      </diagonal>
    </border>
    <border diagonalDown="1">
      <left/>
      <right/>
      <top style="thick">
        <color theme="4" tint="-0.499984740745262"/>
      </top>
      <bottom/>
      <diagonal style="medium">
        <color theme="4" tint="-0.499984740745262"/>
      </diagonal>
    </border>
    <border diagonalDown="1">
      <left/>
      <right style="thin">
        <color indexed="64"/>
      </right>
      <top style="thick">
        <color theme="4" tint="-0.499984740745262"/>
      </top>
      <bottom/>
      <diagonal style="medium">
        <color theme="4" tint="-0.499984740745262"/>
      </diagonal>
    </border>
    <border>
      <left style="thin">
        <color indexed="64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n">
        <color indexed="64"/>
      </right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 style="thin">
        <color indexed="64"/>
      </right>
      <top style="thick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ck">
        <color theme="4" tint="-0.499984740745262"/>
      </top>
      <bottom/>
      <diagonal/>
    </border>
    <border>
      <left style="thin">
        <color auto="1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 diagonalDown="1">
      <left style="thick">
        <color theme="4" tint="-0.499984740745262"/>
      </left>
      <right/>
      <top/>
      <bottom/>
      <diagonal style="medium">
        <color theme="4" tint="-0.499984740745262"/>
      </diagonal>
    </border>
    <border>
      <left/>
      <right style="thick">
        <color theme="4" tint="-0.499984740745262"/>
      </right>
      <top/>
      <bottom style="thin">
        <color indexed="64"/>
      </bottom>
      <diagonal/>
    </border>
    <border>
      <left style="thick">
        <color theme="4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4" tint="-0.499984740745262"/>
      </right>
      <top/>
      <bottom/>
      <diagonal/>
    </border>
    <border>
      <left/>
      <right style="thick">
        <color theme="4" tint="-0.499984740745262"/>
      </right>
      <top style="thin">
        <color indexed="64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n">
        <color auto="1"/>
      </bottom>
      <diagonal/>
    </border>
    <border diagonalDown="1">
      <left style="thick">
        <color theme="4" tint="-0.499984740745262"/>
      </left>
      <right/>
      <top/>
      <bottom style="thin">
        <color indexed="64"/>
      </bottom>
      <diagonal style="medium">
        <color theme="4" tint="-0.499984740745262"/>
      </diagonal>
    </border>
    <border>
      <left style="thick">
        <color theme="4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4" tint="-0.499984740745262"/>
      </right>
      <top/>
      <bottom style="thin">
        <color indexed="64"/>
      </bottom>
      <diagonal/>
    </border>
    <border>
      <left style="thick">
        <color theme="4" tint="-0.499984740745262"/>
      </left>
      <right style="thick">
        <color theme="4" tint="-0.499984740745262"/>
      </right>
      <top style="thin">
        <color auto="1"/>
      </top>
      <bottom/>
      <diagonal/>
    </border>
    <border>
      <left style="thick">
        <color theme="4" tint="-0.499984740745262"/>
      </left>
      <right/>
      <top style="thin">
        <color indexed="64"/>
      </top>
      <bottom/>
      <diagonal/>
    </border>
    <border>
      <left style="thick">
        <color theme="4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theme="4" tint="-0.499984740745262"/>
      </right>
      <top style="thin">
        <color auto="1"/>
      </top>
      <bottom/>
      <diagonal/>
    </border>
    <border>
      <left style="thick">
        <color theme="4" tint="-0.499984740745262"/>
      </left>
      <right/>
      <top/>
      <bottom style="thin">
        <color indexed="64"/>
      </bottom>
      <diagonal/>
    </border>
    <border diagonalDown="1">
      <left/>
      <right style="thick">
        <color theme="4" tint="-0.499984740745262"/>
      </right>
      <top style="thin">
        <color indexed="64"/>
      </top>
      <bottom/>
      <diagonal style="medium">
        <color theme="4" tint="-0.499984740745262"/>
      </diagonal>
    </border>
    <border diagonalDown="1">
      <left/>
      <right style="thick">
        <color theme="4" tint="-0.499984740745262"/>
      </right>
      <top/>
      <bottom/>
      <diagonal style="medium">
        <color theme="4" tint="-0.499984740745262"/>
      </diagonal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 style="thin">
        <color indexed="64"/>
      </right>
      <top/>
      <bottom style="thick">
        <color theme="4" tint="-0.499984740745262"/>
      </bottom>
      <diagonal/>
    </border>
    <border>
      <left style="thin">
        <color indexed="64"/>
      </left>
      <right/>
      <top/>
      <bottom style="thick">
        <color theme="4" tint="-0.499984740745262"/>
      </bottom>
      <diagonal/>
    </border>
    <border diagonalDown="1">
      <left style="thin">
        <color indexed="64"/>
      </left>
      <right/>
      <top/>
      <bottom style="thick">
        <color theme="4" tint="-0.499984740745262"/>
      </bottom>
      <diagonal style="medium">
        <color theme="4" tint="-0.499984740745262"/>
      </diagonal>
    </border>
    <border diagonalDown="1">
      <left/>
      <right/>
      <top/>
      <bottom style="thick">
        <color theme="4" tint="-0.499984740745262"/>
      </bottom>
      <diagonal style="medium">
        <color theme="4" tint="-0.499984740745262"/>
      </diagonal>
    </border>
    <border diagonalDown="1">
      <left/>
      <right style="thick">
        <color theme="4" tint="-0.499984740745262"/>
      </right>
      <top/>
      <bottom style="thick">
        <color theme="4" tint="-0.499984740745262"/>
      </bottom>
      <diagonal style="medium">
        <color theme="4" tint="-0.499984740745262"/>
      </diagonal>
    </border>
    <border>
      <left style="thick">
        <color theme="4" tint="-0.499984740745262"/>
      </left>
      <right style="thin">
        <color indexed="64"/>
      </right>
      <top/>
      <bottom style="thick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4" tint="-0.499984740745262"/>
      </bottom>
      <diagonal/>
    </border>
    <border>
      <left style="thin">
        <color indexed="64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n">
        <color indexed="64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indexed="64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indexed="64"/>
      </left>
      <right style="thin">
        <color indexed="64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indexed="64"/>
      </left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 diagonalDown="1">
      <left style="thick">
        <color theme="5" tint="-0.499984740745262"/>
      </left>
      <right/>
      <top style="thick">
        <color theme="5" tint="-0.499984740745262"/>
      </top>
      <bottom/>
      <diagonal style="medium">
        <color theme="5" tint="-0.499984740745262"/>
      </diagonal>
    </border>
    <border diagonalDown="1">
      <left/>
      <right/>
      <top style="thick">
        <color theme="5" tint="-0.499984740745262"/>
      </top>
      <bottom/>
      <diagonal style="medium">
        <color theme="5" tint="-0.499984740745262"/>
      </diagonal>
    </border>
    <border diagonalDown="1">
      <left/>
      <right style="thin">
        <color indexed="64"/>
      </right>
      <top style="thick">
        <color theme="5" tint="-0.499984740745262"/>
      </top>
      <bottom/>
      <diagonal style="medium">
        <color theme="5" tint="-0.499984740745262"/>
      </diagonal>
    </border>
    <border>
      <left style="thin">
        <color indexed="64"/>
      </left>
      <right/>
      <top style="thick">
        <color theme="5" tint="-0.499984740745262"/>
      </top>
      <bottom/>
      <diagonal/>
    </border>
    <border>
      <left/>
      <right/>
      <top style="thick">
        <color theme="5" tint="-0.499984740745262"/>
      </top>
      <bottom/>
      <diagonal/>
    </border>
    <border>
      <left/>
      <right style="thin">
        <color indexed="64"/>
      </right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n">
        <color indexed="64"/>
      </left>
      <right style="thin">
        <color indexed="64"/>
      </right>
      <top style="thick">
        <color theme="5" tint="-0.499984740745262"/>
      </top>
      <bottom/>
      <diagonal/>
    </border>
    <border>
      <left style="thin">
        <color indexed="64"/>
      </left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/>
      <diagonal/>
    </border>
    <border diagonalDown="1">
      <left style="thick">
        <color theme="5" tint="-0.499984740745262"/>
      </left>
      <right/>
      <top/>
      <bottom/>
      <diagonal style="medium">
        <color theme="5" tint="-0.499984740745262"/>
      </diagonal>
    </border>
    <border diagonalDown="1">
      <left/>
      <right/>
      <top/>
      <bottom/>
      <diagonal style="medium">
        <color theme="5" tint="-0.499984740745262"/>
      </diagonal>
    </border>
    <border diagonalDown="1">
      <left/>
      <right style="thin">
        <color indexed="64"/>
      </right>
      <top/>
      <bottom/>
      <diagonal style="medium">
        <color theme="5" tint="-0.499984740745262"/>
      </diagonal>
    </border>
    <border>
      <left/>
      <right style="thick">
        <color theme="5" tint="-0.499984740745262"/>
      </right>
      <top/>
      <bottom style="thin">
        <color indexed="64"/>
      </bottom>
      <diagonal/>
    </border>
    <border>
      <left style="thin">
        <color indexed="64"/>
      </left>
      <right style="thick">
        <color theme="5" tint="-0.499984740745262"/>
      </right>
      <top/>
      <bottom/>
      <diagonal/>
    </border>
    <border>
      <left/>
      <right style="thick">
        <color theme="5" tint="-0.499984740745262"/>
      </right>
      <top style="thin">
        <color indexed="64"/>
      </top>
      <bottom/>
      <diagonal/>
    </border>
    <border>
      <left style="thick">
        <color theme="5" tint="-0.499984740745262"/>
      </left>
      <right/>
      <top/>
      <bottom style="thin">
        <color indexed="64"/>
      </bottom>
      <diagonal/>
    </border>
    <border diagonalDown="1">
      <left style="thick">
        <color theme="5" tint="-0.499984740745262"/>
      </left>
      <right/>
      <top/>
      <bottom style="thin">
        <color indexed="64"/>
      </bottom>
      <diagonal style="medium">
        <color theme="5" tint="-0.499984740745262"/>
      </diagonal>
    </border>
    <border diagonalDown="1">
      <left/>
      <right/>
      <top/>
      <bottom style="thin">
        <color indexed="64"/>
      </bottom>
      <diagonal style="medium">
        <color theme="5" tint="-0.499984740745262"/>
      </diagonal>
    </border>
    <border diagonalDown="1">
      <left/>
      <right style="thin">
        <color indexed="64"/>
      </right>
      <top/>
      <bottom style="thin">
        <color indexed="64"/>
      </bottom>
      <diagonal style="medium">
        <color theme="5" tint="-0.499984740745262"/>
      </diagonal>
    </border>
    <border>
      <left style="thin">
        <color indexed="64"/>
      </left>
      <right style="thick">
        <color theme="5" tint="-0.499984740745262"/>
      </right>
      <top/>
      <bottom style="thin">
        <color indexed="64"/>
      </bottom>
      <diagonal/>
    </border>
    <border>
      <left style="thick">
        <color theme="5" tint="-0.499984740745262"/>
      </left>
      <right/>
      <top style="thin">
        <color auto="1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medium">
        <color theme="5" tint="-0.499984740745262"/>
      </diagonal>
    </border>
    <border diagonalDown="1">
      <left/>
      <right/>
      <top style="thin">
        <color indexed="64"/>
      </top>
      <bottom/>
      <diagonal style="medium">
        <color theme="5" tint="-0.499984740745262"/>
      </diagonal>
    </border>
    <border diagonalDown="1">
      <left/>
      <right style="thin">
        <color indexed="64"/>
      </right>
      <top style="thin">
        <color indexed="64"/>
      </top>
      <bottom/>
      <diagonal style="medium">
        <color theme="5" tint="-0.499984740745262"/>
      </diagonal>
    </border>
    <border>
      <left style="thin">
        <color auto="1"/>
      </left>
      <right style="thick">
        <color theme="5" tint="-0.499984740745262"/>
      </right>
      <top style="thin">
        <color auto="1"/>
      </top>
      <bottom/>
      <diagonal/>
    </border>
    <border diagonalDown="1">
      <left style="thin">
        <color indexed="64"/>
      </left>
      <right/>
      <top/>
      <bottom/>
      <diagonal style="medium">
        <color theme="5" tint="-0.499984740745262"/>
      </diagonal>
    </border>
    <border diagonalDown="1">
      <left style="thin">
        <color indexed="64"/>
      </left>
      <right/>
      <top/>
      <bottom style="thin">
        <color indexed="64"/>
      </bottom>
      <diagonal style="medium">
        <color theme="5" tint="-0.499984740745262"/>
      </diagonal>
    </border>
    <border>
      <left/>
      <right style="thick">
        <color theme="5" tint="-0.499984740745262"/>
      </right>
      <top/>
      <bottom/>
      <diagonal/>
    </border>
    <border diagonalDown="1">
      <left/>
      <right style="thick">
        <color theme="5" tint="-0.499984740745262"/>
      </right>
      <top style="thin">
        <color indexed="64"/>
      </top>
      <bottom/>
      <diagonal style="medium">
        <color theme="5" tint="-0.499984740745262"/>
      </diagonal>
    </border>
    <border diagonalDown="1">
      <left/>
      <right style="thick">
        <color theme="5" tint="-0.499984740745262"/>
      </right>
      <top/>
      <bottom/>
      <diagonal style="medium">
        <color theme="5" tint="-0.499984740745262"/>
      </diagonal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 style="thin">
        <color indexed="64"/>
      </left>
      <right/>
      <top/>
      <bottom style="thick">
        <color theme="5" tint="-0.499984740745262"/>
      </bottom>
      <diagonal/>
    </border>
    <border diagonalDown="1">
      <left style="thin">
        <color indexed="64"/>
      </left>
      <right/>
      <top/>
      <bottom style="thick">
        <color theme="5" tint="-0.499984740745262"/>
      </bottom>
      <diagonal style="medium">
        <color theme="5" tint="-0.499984740745262"/>
      </diagonal>
    </border>
    <border diagonalDown="1">
      <left/>
      <right/>
      <top/>
      <bottom style="thick">
        <color theme="5" tint="-0.499984740745262"/>
      </bottom>
      <diagonal style="medium">
        <color theme="5" tint="-0.499984740745262"/>
      </diagonal>
    </border>
    <border diagonalDown="1">
      <left/>
      <right style="thick">
        <color theme="5" tint="-0.499984740745262"/>
      </right>
      <top/>
      <bottom style="thick">
        <color theme="5" tint="-0.499984740745262"/>
      </bottom>
      <diagonal style="medium">
        <color theme="5" tint="-0.499984740745262"/>
      </diagonal>
    </border>
    <border>
      <left/>
      <right style="thin">
        <color indexed="64"/>
      </right>
      <top/>
      <bottom style="thick">
        <color theme="5" tint="-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5" tint="-0.499984740745262"/>
      </bottom>
      <diagonal/>
    </border>
    <border>
      <left style="thin">
        <color indexed="64"/>
      </left>
      <right style="thick">
        <color theme="5" tint="-0.499984740745262"/>
      </right>
      <top/>
      <bottom style="thick">
        <color theme="5" tint="-0.499984740745262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/>
      <right style="thick">
        <color theme="5" tint="-0.499984740745262"/>
      </right>
      <top style="dotted">
        <color auto="1"/>
      </top>
      <bottom/>
      <diagonal/>
    </border>
    <border>
      <left style="thick">
        <color theme="5" tint="-0.499984740745262"/>
      </left>
      <right/>
      <top style="dotted">
        <color auto="1"/>
      </top>
      <bottom/>
      <diagonal/>
    </border>
    <border>
      <left/>
      <right style="thick">
        <color theme="8" tint="-0.499984740745262"/>
      </right>
      <top style="dotted">
        <color auto="1"/>
      </top>
      <bottom/>
      <diagonal/>
    </border>
    <border>
      <left style="thick">
        <color theme="8" tint="-0.499984740745262"/>
      </left>
      <right/>
      <top style="dotted">
        <color auto="1"/>
      </top>
      <bottom/>
      <diagonal/>
    </border>
    <border>
      <left/>
      <right style="thin">
        <color rgb="FF012F62"/>
      </right>
      <top/>
      <bottom/>
      <diagonal/>
    </border>
    <border>
      <left style="thin">
        <color rgb="FF012F62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 style="dotted">
        <color auto="1"/>
      </top>
      <bottom/>
      <diagonal/>
    </border>
    <border>
      <left style="thick">
        <color theme="4" tint="-0.499984740745262"/>
      </left>
      <right/>
      <top style="dotted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7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53" xfId="0" applyFont="1" applyBorder="1">
      <alignment vertical="center"/>
    </xf>
    <xf numFmtId="0" fontId="14" fillId="2" borderId="53" xfId="0" applyFont="1" applyFill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4" fillId="2" borderId="0" xfId="0" applyFont="1" applyFill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54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3" fillId="0" borderId="72" xfId="0" applyFont="1" applyBorder="1">
      <alignment vertical="center"/>
    </xf>
    <xf numFmtId="0" fontId="14" fillId="2" borderId="72" xfId="0" applyFont="1" applyFill="1" applyBorder="1" applyAlignment="1">
      <alignment horizontal="center" vertical="center" shrinkToFit="1"/>
    </xf>
    <xf numFmtId="0" fontId="14" fillId="0" borderId="72" xfId="0" applyFont="1" applyBorder="1" applyAlignment="1">
      <alignment horizontal="center" vertical="center" shrinkToFit="1"/>
    </xf>
    <xf numFmtId="0" fontId="13" fillId="0" borderId="73" xfId="0" applyFont="1" applyBorder="1">
      <alignment vertical="center"/>
    </xf>
    <xf numFmtId="0" fontId="14" fillId="2" borderId="73" xfId="0" applyFont="1" applyFill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9" fillId="0" borderId="0" xfId="0" applyFont="1">
      <alignment vertical="center"/>
    </xf>
    <xf numFmtId="0" fontId="23" fillId="0" borderId="0" xfId="0" applyFont="1">
      <alignment vertical="center"/>
    </xf>
    <xf numFmtId="0" fontId="21" fillId="0" borderId="54" xfId="0" applyFont="1" applyBorder="1" applyAlignment="1">
      <alignment horizontal="center" vertical="center"/>
    </xf>
    <xf numFmtId="0" fontId="25" fillId="3" borderId="77" xfId="0" applyFont="1" applyFill="1" applyBorder="1" applyAlignment="1">
      <alignment horizontal="center" vertical="center"/>
    </xf>
    <xf numFmtId="0" fontId="9" fillId="3" borderId="75" xfId="0" applyFont="1" applyFill="1" applyBorder="1" applyAlignment="1">
      <alignment horizontal="center" vertical="center"/>
    </xf>
    <xf numFmtId="0" fontId="9" fillId="3" borderId="76" xfId="0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27" fillId="0" borderId="20" xfId="0" applyFont="1" applyBorder="1">
      <alignment vertical="center"/>
    </xf>
    <xf numFmtId="0" fontId="27" fillId="0" borderId="21" xfId="0" applyFont="1" applyBorder="1">
      <alignment vertical="center"/>
    </xf>
    <xf numFmtId="0" fontId="17" fillId="0" borderId="107" xfId="0" applyFont="1" applyBorder="1" applyAlignment="1">
      <alignment horizontal="center" vertical="center"/>
    </xf>
    <xf numFmtId="0" fontId="9" fillId="3" borderId="109" xfId="0" applyFont="1" applyFill="1" applyBorder="1" applyAlignment="1">
      <alignment horizontal="center" vertical="center"/>
    </xf>
    <xf numFmtId="0" fontId="9" fillId="3" borderId="112" xfId="0" applyFont="1" applyFill="1" applyBorder="1" applyAlignment="1">
      <alignment horizontal="center" vertical="center"/>
    </xf>
    <xf numFmtId="0" fontId="9" fillId="3" borderId="113" xfId="0" applyFont="1" applyFill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/>
    </xf>
    <xf numFmtId="0" fontId="26" fillId="0" borderId="144" xfId="0" applyFont="1" applyBorder="1" applyAlignment="1">
      <alignment horizontal="center" vertical="center"/>
    </xf>
    <xf numFmtId="0" fontId="14" fillId="0" borderId="72" xfId="0" applyFont="1" applyBorder="1">
      <alignment vertical="center"/>
    </xf>
    <xf numFmtId="0" fontId="14" fillId="0" borderId="73" xfId="0" applyFont="1" applyBorder="1">
      <alignment vertical="center"/>
    </xf>
    <xf numFmtId="0" fontId="14" fillId="0" borderId="0" xfId="0" applyFont="1">
      <alignment vertical="center"/>
    </xf>
    <xf numFmtId="0" fontId="28" fillId="0" borderId="0" xfId="0" applyFont="1">
      <alignment vertical="center"/>
    </xf>
    <xf numFmtId="0" fontId="28" fillId="0" borderId="20" xfId="0" applyFont="1" applyBorder="1">
      <alignment vertical="center"/>
    </xf>
    <xf numFmtId="0" fontId="28" fillId="0" borderId="21" xfId="0" applyFont="1" applyBorder="1">
      <alignment vertical="center"/>
    </xf>
    <xf numFmtId="0" fontId="29" fillId="0" borderId="0" xfId="0" applyFont="1">
      <alignment vertical="center"/>
    </xf>
    <xf numFmtId="0" fontId="29" fillId="0" borderId="20" xfId="0" applyFont="1" applyBorder="1">
      <alignment vertical="center"/>
    </xf>
    <xf numFmtId="0" fontId="29" fillId="0" borderId="21" xfId="0" applyFont="1" applyBorder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" fillId="0" borderId="153" xfId="0" applyFont="1" applyBorder="1" applyAlignment="1">
      <alignment horizontal="center" vertical="center"/>
    </xf>
    <xf numFmtId="0" fontId="9" fillId="7" borderId="155" xfId="0" applyFont="1" applyFill="1" applyBorder="1" applyAlignment="1">
      <alignment horizontal="center" vertical="center"/>
    </xf>
    <xf numFmtId="0" fontId="9" fillId="7" borderId="158" xfId="0" applyFont="1" applyFill="1" applyBorder="1" applyAlignment="1">
      <alignment horizontal="center" vertical="center"/>
    </xf>
    <xf numFmtId="0" fontId="9" fillId="7" borderId="159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7" fillId="0" borderId="201" xfId="0" applyFont="1" applyBorder="1">
      <alignment vertical="center"/>
    </xf>
    <xf numFmtId="0" fontId="35" fillId="6" borderId="201" xfId="0" applyFont="1" applyFill="1" applyBorder="1" applyAlignment="1">
      <alignment horizontal="center" vertical="center" shrinkToFit="1"/>
    </xf>
    <xf numFmtId="0" fontId="35" fillId="0" borderId="201" xfId="0" applyFont="1" applyBorder="1" applyAlignment="1">
      <alignment horizontal="center" vertical="center" shrinkToFit="1"/>
    </xf>
    <xf numFmtId="0" fontId="35" fillId="6" borderId="0" xfId="0" applyFont="1" applyFill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17" fillId="0" borderId="153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13" fillId="0" borderId="202" xfId="0" applyFont="1" applyBorder="1">
      <alignment vertical="center"/>
    </xf>
    <xf numFmtId="0" fontId="37" fillId="6" borderId="202" xfId="0" applyFont="1" applyFill="1" applyBorder="1" applyAlignment="1">
      <alignment horizontal="center" vertical="center" shrinkToFit="1"/>
    </xf>
    <xf numFmtId="0" fontId="37" fillId="0" borderId="202" xfId="0" applyFont="1" applyBorder="1" applyAlignment="1">
      <alignment horizontal="center" vertical="center" shrinkToFit="1"/>
    </xf>
    <xf numFmtId="0" fontId="13" fillId="0" borderId="203" xfId="0" applyFont="1" applyBorder="1">
      <alignment vertical="center"/>
    </xf>
    <xf numFmtId="0" fontId="37" fillId="6" borderId="203" xfId="0" applyFont="1" applyFill="1" applyBorder="1" applyAlignment="1">
      <alignment horizontal="center" vertical="center" shrinkToFit="1"/>
    </xf>
    <xf numFmtId="0" fontId="37" fillId="0" borderId="203" xfId="0" applyFont="1" applyBorder="1" applyAlignment="1">
      <alignment horizontal="center" vertical="center" shrinkToFit="1"/>
    </xf>
    <xf numFmtId="0" fontId="37" fillId="6" borderId="0" xfId="0" applyFont="1" applyFill="1" applyAlignment="1">
      <alignment horizontal="center" vertical="center" shrinkToFit="1"/>
    </xf>
    <xf numFmtId="0" fontId="37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14" fillId="4" borderId="72" xfId="0" applyFont="1" applyFill="1" applyBorder="1" applyAlignment="1">
      <alignment horizontal="center" vertical="center" shrinkToFit="1"/>
    </xf>
    <xf numFmtId="0" fontId="14" fillId="4" borderId="73" xfId="0" applyFont="1" applyFill="1" applyBorder="1" applyAlignment="1">
      <alignment horizontal="center" vertical="center" shrinkToFit="1"/>
    </xf>
    <xf numFmtId="0" fontId="14" fillId="4" borderId="0" xfId="0" applyFont="1" applyFill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4" borderId="23" xfId="0" applyFont="1" applyFill="1" applyBorder="1" applyAlignment="1">
      <alignment horizontal="center" vertical="center" shrinkToFit="1"/>
    </xf>
    <xf numFmtId="0" fontId="10" fillId="4" borderId="22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4" borderId="46" xfId="0" applyFont="1" applyFill="1" applyBorder="1" applyAlignment="1">
      <alignment horizontal="center" vertical="center" shrinkToFit="1"/>
    </xf>
    <xf numFmtId="0" fontId="10" fillId="4" borderId="47" xfId="0" applyFont="1" applyFill="1" applyBorder="1" applyAlignment="1">
      <alignment horizontal="center" vertical="center" shrinkToFit="1"/>
    </xf>
    <xf numFmtId="0" fontId="10" fillId="0" borderId="61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4" borderId="64" xfId="0" applyFont="1" applyFill="1" applyBorder="1" applyAlignment="1">
      <alignment horizontal="center" vertical="center" shrinkToFit="1"/>
    </xf>
    <xf numFmtId="0" fontId="10" fillId="4" borderId="61" xfId="0" applyFont="1" applyFill="1" applyBorder="1" applyAlignment="1">
      <alignment horizontal="center" vertical="center" shrinkToFit="1"/>
    </xf>
    <xf numFmtId="0" fontId="10" fillId="4" borderId="62" xfId="0" applyFont="1" applyFill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26" fillId="0" borderId="118" xfId="0" applyFont="1" applyBorder="1" applyAlignment="1">
      <alignment vertical="center" shrinkToFit="1"/>
    </xf>
    <xf numFmtId="0" fontId="26" fillId="0" borderId="119" xfId="0" applyFont="1" applyBorder="1" applyAlignment="1">
      <alignment vertical="center" shrinkToFit="1"/>
    </xf>
    <xf numFmtId="0" fontId="26" fillId="0" borderId="120" xfId="0" applyFont="1" applyBorder="1" applyAlignment="1">
      <alignment vertical="center" shrinkToFit="1"/>
    </xf>
    <xf numFmtId="0" fontId="26" fillId="0" borderId="22" xfId="0" applyFont="1" applyBorder="1" applyAlignment="1">
      <alignment horizontal="center" vertical="center" shrinkToFit="1"/>
    </xf>
    <xf numFmtId="0" fontId="26" fillId="0" borderId="23" xfId="0" applyFont="1" applyBorder="1" applyAlignment="1">
      <alignment horizontal="center" vertical="center" shrinkToFit="1"/>
    </xf>
    <xf numFmtId="0" fontId="26" fillId="0" borderId="61" xfId="0" applyFont="1" applyBorder="1" applyAlignment="1">
      <alignment horizontal="center" vertical="center" shrinkToFit="1"/>
    </xf>
    <xf numFmtId="0" fontId="26" fillId="0" borderId="127" xfId="0" applyFont="1" applyBorder="1" applyAlignment="1">
      <alignment horizontal="center" vertical="center" shrinkToFit="1"/>
    </xf>
    <xf numFmtId="0" fontId="26" fillId="4" borderId="139" xfId="0" applyFont="1" applyFill="1" applyBorder="1" applyAlignment="1">
      <alignment horizontal="center" vertical="center" shrinkToFit="1"/>
    </xf>
    <xf numFmtId="0" fontId="26" fillId="4" borderId="23" xfId="0" applyFont="1" applyFill="1" applyBorder="1" applyAlignment="1">
      <alignment horizontal="center" vertical="center" shrinkToFit="1"/>
    </xf>
    <xf numFmtId="0" fontId="26" fillId="4" borderId="22" xfId="0" applyFont="1" applyFill="1" applyBorder="1" applyAlignment="1">
      <alignment horizontal="center" vertical="center" shrinkToFit="1"/>
    </xf>
    <xf numFmtId="0" fontId="26" fillId="4" borderId="61" xfId="0" applyFont="1" applyFill="1" applyBorder="1" applyAlignment="1">
      <alignment horizontal="center" vertical="center" shrinkToFit="1"/>
    </xf>
    <xf numFmtId="0" fontId="26" fillId="4" borderId="127" xfId="0" applyFont="1" applyFill="1" applyBorder="1" applyAlignment="1">
      <alignment horizontal="center" vertical="center" shrinkToFit="1"/>
    </xf>
    <xf numFmtId="0" fontId="26" fillId="0" borderId="139" xfId="0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21" xfId="0" applyFont="1" applyBorder="1" applyAlignment="1">
      <alignment horizontal="center" vertical="center" shrinkToFit="1"/>
    </xf>
    <xf numFmtId="0" fontId="10" fillId="0" borderId="174" xfId="0" applyFont="1" applyBorder="1" applyAlignment="1">
      <alignment horizontal="center" vertical="center" shrinkToFit="1"/>
    </xf>
    <xf numFmtId="0" fontId="10" fillId="6" borderId="177" xfId="0" applyFont="1" applyFill="1" applyBorder="1" applyAlignment="1">
      <alignment horizontal="center" vertical="center" shrinkToFit="1"/>
    </xf>
    <xf numFmtId="0" fontId="10" fillId="6" borderId="23" xfId="0" applyFont="1" applyFill="1" applyBorder="1" applyAlignment="1">
      <alignment horizontal="center" vertical="center" shrinkToFit="1"/>
    </xf>
    <xf numFmtId="0" fontId="10" fillId="6" borderId="22" xfId="0" applyFont="1" applyFill="1" applyBorder="1" applyAlignment="1">
      <alignment horizontal="center" vertical="center" shrinkToFit="1"/>
    </xf>
    <xf numFmtId="0" fontId="10" fillId="6" borderId="174" xfId="0" applyFont="1" applyFill="1" applyBorder="1" applyAlignment="1">
      <alignment horizontal="center" vertical="center" shrinkToFit="1"/>
    </xf>
    <xf numFmtId="0" fontId="10" fillId="0" borderId="177" xfId="0" applyFont="1" applyBorder="1" applyAlignment="1">
      <alignment horizontal="center" vertical="center" shrinkToFit="1"/>
    </xf>
    <xf numFmtId="0" fontId="10" fillId="0" borderId="189" xfId="0" applyFont="1" applyBorder="1" applyAlignment="1">
      <alignment horizontal="center" vertical="center" shrinkToFit="1"/>
    </xf>
    <xf numFmtId="0" fontId="10" fillId="6" borderId="192" xfId="0" applyFont="1" applyFill="1" applyBorder="1" applyAlignment="1">
      <alignment horizontal="center" vertical="center" shrinkToFit="1"/>
    </xf>
    <xf numFmtId="0" fontId="10" fillId="6" borderId="193" xfId="0" applyFont="1" applyFill="1" applyBorder="1" applyAlignment="1">
      <alignment horizontal="center" vertical="center" shrinkToFit="1"/>
    </xf>
    <xf numFmtId="0" fontId="10" fillId="6" borderId="194" xfId="0" applyFont="1" applyFill="1" applyBorder="1" applyAlignment="1">
      <alignment horizontal="center" vertical="center" shrinkToFit="1"/>
    </xf>
    <xf numFmtId="0" fontId="10" fillId="6" borderId="61" xfId="0" applyFont="1" applyFill="1" applyBorder="1" applyAlignment="1">
      <alignment horizontal="center" vertical="center" shrinkToFit="1"/>
    </xf>
    <xf numFmtId="0" fontId="10" fillId="0" borderId="192" xfId="0" applyFont="1" applyBorder="1" applyAlignment="1">
      <alignment horizontal="center" vertical="center" shrinkToFit="1"/>
    </xf>
    <xf numFmtId="0" fontId="10" fillId="0" borderId="193" xfId="0" applyFont="1" applyBorder="1" applyAlignment="1">
      <alignment horizontal="center" vertical="center" shrinkToFit="1"/>
    </xf>
    <xf numFmtId="0" fontId="10" fillId="0" borderId="194" xfId="0" applyFont="1" applyBorder="1" applyAlignment="1">
      <alignment horizontal="center" vertical="center" shrinkToFit="1"/>
    </xf>
    <xf numFmtId="0" fontId="26" fillId="4" borderId="20" xfId="0" applyFont="1" applyFill="1" applyBorder="1" applyAlignment="1">
      <alignment horizontal="center" vertical="center" shrinkToFit="1"/>
    </xf>
    <xf numFmtId="0" fontId="26" fillId="4" borderId="0" xfId="0" applyFont="1" applyFill="1" applyAlignment="1">
      <alignment horizontal="center" vertical="center" shrinkToFit="1"/>
    </xf>
    <xf numFmtId="0" fontId="26" fillId="4" borderId="21" xfId="0" applyFont="1" applyFill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0" fillId="4" borderId="0" xfId="0" applyFont="1" applyFill="1" applyAlignment="1">
      <alignment horizontal="center" vertical="center" shrinkToFit="1"/>
    </xf>
    <xf numFmtId="0" fontId="10" fillId="4" borderId="20" xfId="0" applyFont="1" applyFill="1" applyBorder="1" applyAlignment="1">
      <alignment horizontal="center" vertical="center" shrinkToFit="1"/>
    </xf>
    <xf numFmtId="0" fontId="10" fillId="6" borderId="170" xfId="0" applyFont="1" applyFill="1" applyBorder="1" applyAlignment="1">
      <alignment horizontal="center" vertical="center" shrinkToFit="1"/>
    </xf>
    <xf numFmtId="0" fontId="10" fillId="6" borderId="0" xfId="0" applyFont="1" applyFill="1" applyAlignment="1">
      <alignment horizontal="center" vertical="center" shrinkToFit="1"/>
    </xf>
    <xf numFmtId="0" fontId="10" fillId="6" borderId="20" xfId="0" applyFont="1" applyFill="1" applyBorder="1" applyAlignment="1">
      <alignment horizontal="center" vertical="center" shrinkToFit="1"/>
    </xf>
    <xf numFmtId="0" fontId="10" fillId="6" borderId="189" xfId="0" applyFont="1" applyFill="1" applyBorder="1" applyAlignment="1">
      <alignment horizontal="center" vertical="center" shrinkToFit="1"/>
    </xf>
    <xf numFmtId="0" fontId="10" fillId="0" borderId="170" xfId="0" applyFont="1" applyBorder="1" applyAlignment="1">
      <alignment horizontal="center" vertical="center" shrinkToFit="1"/>
    </xf>
    <xf numFmtId="0" fontId="10" fillId="6" borderId="21" xfId="0" applyFont="1" applyFill="1" applyBorder="1" applyAlignment="1">
      <alignment horizontal="center" vertical="center" shrinkToFit="1"/>
    </xf>
    <xf numFmtId="0" fontId="10" fillId="0" borderId="84" xfId="0" applyFont="1" applyBorder="1" applyAlignment="1">
      <alignment horizontal="center" vertical="center" shrinkToFit="1"/>
    </xf>
    <xf numFmtId="0" fontId="10" fillId="4" borderId="59" xfId="0" applyFont="1" applyFill="1" applyBorder="1" applyAlignment="1">
      <alignment horizontal="center" vertical="center" shrinkToFit="1"/>
    </xf>
    <xf numFmtId="0" fontId="10" fillId="4" borderId="21" xfId="0" applyFont="1" applyFill="1" applyBorder="1" applyAlignment="1">
      <alignment horizontal="center" vertical="center" shrinkToFit="1"/>
    </xf>
    <xf numFmtId="0" fontId="10" fillId="4" borderId="84" xfId="0" applyFont="1" applyFill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26" fillId="0" borderId="214" xfId="0" applyFont="1" applyBorder="1" applyAlignment="1">
      <alignment horizontal="center" vertical="center" shrinkToFit="1"/>
    </xf>
    <xf numFmtId="0" fontId="26" fillId="0" borderId="215" xfId="0" applyFont="1" applyBorder="1" applyAlignment="1">
      <alignment horizontal="center" vertical="center" shrinkToFit="1"/>
    </xf>
    <xf numFmtId="0" fontId="26" fillId="0" borderId="215" xfId="0" applyFont="1" applyBorder="1" applyAlignment="1">
      <alignment horizontal="center" vertical="center"/>
    </xf>
    <xf numFmtId="0" fontId="26" fillId="4" borderId="215" xfId="0" applyFont="1" applyFill="1" applyBorder="1" applyAlignment="1">
      <alignment horizontal="center" vertical="center" shrinkToFit="1"/>
    </xf>
    <xf numFmtId="0" fontId="26" fillId="4" borderId="214" xfId="0" applyFont="1" applyFill="1" applyBorder="1" applyAlignment="1">
      <alignment horizontal="center" vertical="center" shrinkToFit="1"/>
    </xf>
    <xf numFmtId="0" fontId="26" fillId="0" borderId="205" xfId="0" applyFont="1" applyBorder="1" applyAlignment="1">
      <alignment vertical="center" shrinkToFit="1"/>
    </xf>
    <xf numFmtId="0" fontId="26" fillId="0" borderId="204" xfId="0" applyFont="1" applyBorder="1" applyAlignment="1">
      <alignment vertical="center" shrinkToFit="1"/>
    </xf>
    <xf numFmtId="0" fontId="26" fillId="0" borderId="206" xfId="0" applyFont="1" applyBorder="1" applyAlignment="1">
      <alignment vertical="center" shrinkToFit="1"/>
    </xf>
    <xf numFmtId="0" fontId="26" fillId="0" borderId="146" xfId="0" applyFont="1" applyBorder="1" applyAlignment="1">
      <alignment horizontal="center" vertical="center" shrinkToFit="1"/>
    </xf>
    <xf numFmtId="0" fontId="26" fillId="0" borderId="144" xfId="0" applyFont="1" applyBorder="1" applyAlignment="1">
      <alignment horizontal="center" vertical="center" shrinkToFit="1"/>
    </xf>
    <xf numFmtId="0" fontId="46" fillId="0" borderId="0" xfId="0" applyFont="1">
      <alignment vertical="center"/>
    </xf>
    <xf numFmtId="0" fontId="47" fillId="0" borderId="212" xfId="0" applyFont="1" applyBorder="1" applyAlignment="1">
      <alignment horizontal="center" vertical="center" shrinkToFit="1"/>
    </xf>
    <xf numFmtId="0" fontId="47" fillId="0" borderId="0" xfId="0" applyFont="1" applyAlignment="1">
      <alignment horizontal="center" vertical="center" shrinkToFit="1"/>
    </xf>
    <xf numFmtId="0" fontId="47" fillId="0" borderId="211" xfId="0" applyFont="1" applyBorder="1" applyAlignment="1">
      <alignment horizontal="center" vertical="center" shrinkToFit="1"/>
    </xf>
    <xf numFmtId="0" fontId="47" fillId="0" borderId="84" xfId="0" applyFont="1" applyBorder="1" applyAlignment="1">
      <alignment horizontal="center" vertical="center" shrinkToFit="1"/>
    </xf>
    <xf numFmtId="0" fontId="47" fillId="0" borderId="86" xfId="0" applyFont="1" applyBorder="1" applyAlignment="1">
      <alignment horizontal="center" vertical="center" shrinkToFit="1"/>
    </xf>
    <xf numFmtId="0" fontId="47" fillId="0" borderId="87" xfId="0" applyFont="1" applyBorder="1" applyAlignment="1">
      <alignment horizontal="center" vertical="center" shrinkToFit="1"/>
    </xf>
    <xf numFmtId="0" fontId="47" fillId="0" borderId="88" xfId="0" applyFont="1" applyBorder="1" applyAlignment="1">
      <alignment horizontal="center" vertical="center" shrinkToFit="1"/>
    </xf>
    <xf numFmtId="0" fontId="47" fillId="0" borderId="89" xfId="0" applyFont="1" applyBorder="1" applyAlignment="1">
      <alignment horizontal="center" vertical="center" shrinkToFit="1"/>
    </xf>
    <xf numFmtId="0" fontId="47" fillId="4" borderId="59" xfId="0" applyFont="1" applyFill="1" applyBorder="1" applyAlignment="1">
      <alignment horizontal="center" vertical="center" shrinkToFit="1"/>
    </xf>
    <xf numFmtId="0" fontId="47" fillId="4" borderId="0" xfId="0" applyFont="1" applyFill="1" applyAlignment="1">
      <alignment horizontal="center" vertical="center" shrinkToFit="1"/>
    </xf>
    <xf numFmtId="0" fontId="47" fillId="4" borderId="211" xfId="0" applyFont="1" applyFill="1" applyBorder="1" applyAlignment="1">
      <alignment horizontal="center" vertical="center" shrinkToFit="1"/>
    </xf>
    <xf numFmtId="0" fontId="47" fillId="4" borderId="212" xfId="0" applyFont="1" applyFill="1" applyBorder="1" applyAlignment="1">
      <alignment horizontal="center" vertical="center" shrinkToFit="1"/>
    </xf>
    <xf numFmtId="0" fontId="47" fillId="4" borderId="84" xfId="0" applyFont="1" applyFill="1" applyBorder="1" applyAlignment="1">
      <alignment horizontal="center" vertical="center" shrinkToFit="1"/>
    </xf>
    <xf numFmtId="0" fontId="47" fillId="4" borderId="98" xfId="0" applyFont="1" applyFill="1" applyBorder="1" applyAlignment="1">
      <alignment horizontal="center" vertical="center" shrinkToFit="1"/>
    </xf>
    <xf numFmtId="0" fontId="47" fillId="4" borderId="87" xfId="0" applyFont="1" applyFill="1" applyBorder="1" applyAlignment="1">
      <alignment horizontal="center" vertical="center" shrinkToFit="1"/>
    </xf>
    <xf numFmtId="0" fontId="47" fillId="4" borderId="88" xfId="0" applyFont="1" applyFill="1" applyBorder="1" applyAlignment="1">
      <alignment horizontal="center" vertical="center" shrinkToFit="1"/>
    </xf>
    <xf numFmtId="0" fontId="47" fillId="4" borderId="86" xfId="0" applyFont="1" applyFill="1" applyBorder="1" applyAlignment="1">
      <alignment horizontal="center" vertical="center" shrinkToFit="1"/>
    </xf>
    <xf numFmtId="0" fontId="47" fillId="4" borderId="89" xfId="0" applyFont="1" applyFill="1" applyBorder="1" applyAlignment="1">
      <alignment horizontal="center" vertical="center" shrinkToFit="1"/>
    </xf>
    <xf numFmtId="0" fontId="47" fillId="0" borderId="59" xfId="0" applyFont="1" applyBorder="1" applyAlignment="1">
      <alignment horizontal="center" vertical="center" shrinkToFit="1"/>
    </xf>
    <xf numFmtId="0" fontId="47" fillId="0" borderId="98" xfId="0" applyFont="1" applyBorder="1" applyAlignment="1">
      <alignment horizontal="center" vertical="center" shrinkToFit="1"/>
    </xf>
    <xf numFmtId="0" fontId="47" fillId="4" borderId="69" xfId="0" applyFont="1" applyFill="1" applyBorder="1" applyAlignment="1">
      <alignment horizontal="center" vertical="center" shrinkToFit="1"/>
    </xf>
    <xf numFmtId="0" fontId="47" fillId="4" borderId="46" xfId="0" applyFont="1" applyFill="1" applyBorder="1" applyAlignment="1">
      <alignment horizontal="center" vertical="center" shrinkToFit="1"/>
    </xf>
    <xf numFmtId="0" fontId="47" fillId="4" borderId="102" xfId="0" applyFont="1" applyFill="1" applyBorder="1" applyAlignment="1">
      <alignment horizontal="center" vertical="center" shrinkToFit="1"/>
    </xf>
    <xf numFmtId="0" fontId="47" fillId="4" borderId="103" xfId="0" applyFont="1" applyFill="1" applyBorder="1" applyAlignment="1">
      <alignment horizontal="center" vertical="center" shrinkToFit="1"/>
    </xf>
    <xf numFmtId="0" fontId="49" fillId="0" borderId="219" xfId="0" applyFont="1" applyBorder="1" applyAlignment="1">
      <alignment horizontal="center" vertical="center"/>
    </xf>
    <xf numFmtId="0" fontId="50" fillId="0" borderId="219" xfId="0" applyFont="1" applyBorder="1" applyAlignment="1">
      <alignment horizontal="center" vertical="center"/>
    </xf>
    <xf numFmtId="0" fontId="50" fillId="0" borderId="219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38" fillId="0" borderId="0" xfId="0" applyFont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43" fillId="0" borderId="15" xfId="0" applyFont="1" applyBorder="1" applyAlignment="1">
      <alignment vertical="center" shrinkToFit="1"/>
    </xf>
    <xf numFmtId="0" fontId="43" fillId="0" borderId="25" xfId="0" applyFont="1" applyBorder="1" applyAlignment="1">
      <alignment vertical="center" shrinkToFit="1"/>
    </xf>
    <xf numFmtId="0" fontId="43" fillId="0" borderId="34" xfId="0" applyFont="1" applyBorder="1" applyAlignment="1">
      <alignment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7" fillId="0" borderId="205" xfId="0" applyFont="1" applyBorder="1" applyAlignment="1">
      <alignment horizontal="center" vertical="center" shrinkToFit="1"/>
    </xf>
    <xf numFmtId="0" fontId="7" fillId="0" borderId="204" xfId="0" applyFont="1" applyBorder="1" applyAlignment="1">
      <alignment horizontal="center" vertical="center" shrinkToFit="1"/>
    </xf>
    <xf numFmtId="0" fontId="7" fillId="0" borderId="206" xfId="0" applyFont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43" fillId="4" borderId="41" xfId="0" applyFont="1" applyFill="1" applyBorder="1" applyAlignment="1">
      <alignment vertical="center" shrinkToFit="1"/>
    </xf>
    <xf numFmtId="0" fontId="43" fillId="4" borderId="25" xfId="0" applyFont="1" applyFill="1" applyBorder="1" applyAlignment="1">
      <alignment vertical="center" shrinkToFit="1"/>
    </xf>
    <xf numFmtId="0" fontId="43" fillId="4" borderId="34" xfId="0" applyFont="1" applyFill="1" applyBorder="1" applyAlignment="1">
      <alignment vertical="center" shrinkToFit="1"/>
    </xf>
    <xf numFmtId="0" fontId="8" fillId="4" borderId="42" xfId="0" applyFont="1" applyFill="1" applyBorder="1" applyAlignment="1">
      <alignment horizontal="center" vertical="center" shrinkToFit="1"/>
    </xf>
    <xf numFmtId="0" fontId="8" fillId="4" borderId="26" xfId="0" applyFont="1" applyFill="1" applyBorder="1" applyAlignment="1">
      <alignment horizontal="center" vertical="center" shrinkToFit="1"/>
    </xf>
    <xf numFmtId="0" fontId="8" fillId="4" borderId="35" xfId="0" applyFont="1" applyFill="1" applyBorder="1" applyAlignment="1">
      <alignment horizontal="center" vertical="center" shrinkToFit="1"/>
    </xf>
    <xf numFmtId="0" fontId="10" fillId="4" borderId="204" xfId="0" applyFont="1" applyFill="1" applyBorder="1" applyAlignment="1">
      <alignment horizontal="center" vertical="center" shrinkToFit="1"/>
    </xf>
    <xf numFmtId="0" fontId="10" fillId="4" borderId="206" xfId="0" applyFont="1" applyFill="1" applyBorder="1" applyAlignment="1">
      <alignment horizontal="center" vertical="center" shrinkToFit="1"/>
    </xf>
    <xf numFmtId="0" fontId="10" fillId="4" borderId="205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10" fillId="4" borderId="28" xfId="0" applyFont="1" applyFill="1" applyBorder="1" applyAlignment="1">
      <alignment horizontal="center" vertical="center" shrinkToFit="1"/>
    </xf>
    <xf numFmtId="0" fontId="10" fillId="4" borderId="29" xfId="0" applyFont="1" applyFill="1" applyBorder="1" applyAlignment="1">
      <alignment horizontal="center" vertical="center" shrinkToFit="1"/>
    </xf>
    <xf numFmtId="0" fontId="10" fillId="4" borderId="37" xfId="0" applyFont="1" applyFill="1" applyBorder="1" applyAlignment="1">
      <alignment horizontal="center" vertical="center" shrinkToFit="1"/>
    </xf>
    <xf numFmtId="0" fontId="10" fillId="4" borderId="38" xfId="0" applyFont="1" applyFill="1" applyBorder="1" applyAlignment="1">
      <alignment horizontal="center" vertical="center" shrinkToFit="1"/>
    </xf>
    <xf numFmtId="0" fontId="10" fillId="4" borderId="39" xfId="0" applyFont="1" applyFill="1" applyBorder="1" applyAlignment="1">
      <alignment horizontal="center" vertical="center" shrinkToFit="1"/>
    </xf>
    <xf numFmtId="0" fontId="10" fillId="4" borderId="43" xfId="0" applyFont="1" applyFill="1" applyBorder="1" applyAlignment="1">
      <alignment horizontal="center" vertical="center" shrinkToFit="1"/>
    </xf>
    <xf numFmtId="0" fontId="10" fillId="4" borderId="18" xfId="0" applyFont="1" applyFill="1" applyBorder="1" applyAlignment="1">
      <alignment horizontal="center" vertical="center" shrinkToFit="1"/>
    </xf>
    <xf numFmtId="0" fontId="10" fillId="4" borderId="19" xfId="0" applyFont="1" applyFill="1" applyBorder="1" applyAlignment="1">
      <alignment horizontal="center" vertical="center" shrinkToFit="1"/>
    </xf>
    <xf numFmtId="0" fontId="10" fillId="4" borderId="44" xfId="0" applyFont="1" applyFill="1" applyBorder="1" applyAlignment="1">
      <alignment horizontal="center" vertical="center" shrinkToFit="1"/>
    </xf>
    <xf numFmtId="0" fontId="10" fillId="4" borderId="31" xfId="0" applyFont="1" applyFill="1" applyBorder="1" applyAlignment="1">
      <alignment horizontal="center" vertical="center" shrinkToFit="1"/>
    </xf>
    <xf numFmtId="0" fontId="10" fillId="4" borderId="32" xfId="0" applyFont="1" applyFill="1" applyBorder="1" applyAlignment="1">
      <alignment horizontal="center" vertical="center" shrinkToFit="1"/>
    </xf>
    <xf numFmtId="0" fontId="10" fillId="4" borderId="27" xfId="0" applyFont="1" applyFill="1" applyBorder="1" applyAlignment="1">
      <alignment horizontal="center" vertical="center" shrinkToFit="1"/>
    </xf>
    <xf numFmtId="0" fontId="8" fillId="4" borderId="40" xfId="0" applyFont="1" applyFill="1" applyBorder="1" applyAlignment="1">
      <alignment horizontal="center" vertical="center" shrinkToFit="1"/>
    </xf>
    <xf numFmtId="0" fontId="8" fillId="4" borderId="24" xfId="0" applyFont="1" applyFill="1" applyBorder="1" applyAlignment="1">
      <alignment horizontal="center" vertical="center" shrinkToFit="1"/>
    </xf>
    <xf numFmtId="0" fontId="8" fillId="4" borderId="33" xfId="0" applyFont="1" applyFill="1" applyBorder="1" applyAlignment="1">
      <alignment horizontal="center" vertical="center" shrinkToFit="1"/>
    </xf>
    <xf numFmtId="0" fontId="43" fillId="0" borderId="41" xfId="0" applyFont="1" applyBorder="1" applyAlignment="1">
      <alignment vertical="center" shrinkToFit="1"/>
    </xf>
    <xf numFmtId="0" fontId="8" fillId="0" borderId="42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43" fillId="4" borderId="51" xfId="0" applyFont="1" applyFill="1" applyBorder="1" applyAlignment="1">
      <alignment vertical="center" shrinkToFit="1"/>
    </xf>
    <xf numFmtId="0" fontId="8" fillId="4" borderId="52" xfId="0" applyFont="1" applyFill="1" applyBorder="1" applyAlignment="1">
      <alignment horizontal="center" vertical="center" shrinkToFit="1"/>
    </xf>
    <xf numFmtId="0" fontId="8" fillId="2" borderId="45" xfId="0" applyFont="1" applyFill="1" applyBorder="1" applyAlignment="1">
      <alignment horizontal="center" vertical="center" shrinkToFit="1"/>
    </xf>
    <xf numFmtId="0" fontId="10" fillId="4" borderId="48" xfId="0" applyFont="1" applyFill="1" applyBorder="1" applyAlignment="1">
      <alignment horizontal="center" vertical="center" shrinkToFit="1"/>
    </xf>
    <xf numFmtId="0" fontId="10" fillId="4" borderId="49" xfId="0" applyFont="1" applyFill="1" applyBorder="1" applyAlignment="1">
      <alignment horizontal="center" vertical="center" shrinkToFit="1"/>
    </xf>
    <xf numFmtId="0" fontId="8" fillId="4" borderId="50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2" borderId="53" xfId="0" applyFont="1" applyFill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0" fontId="33" fillId="6" borderId="153" xfId="0" applyFont="1" applyFill="1" applyBorder="1" applyAlignment="1">
      <alignment horizontal="center" vertical="center" shrinkToFit="1"/>
    </xf>
    <xf numFmtId="0" fontId="33" fillId="6" borderId="154" xfId="0" applyFont="1" applyFill="1" applyBorder="1" applyAlignment="1">
      <alignment horizontal="center" vertical="center" shrinkToFit="1"/>
    </xf>
    <xf numFmtId="0" fontId="33" fillId="6" borderId="155" xfId="0" applyFont="1" applyFill="1" applyBorder="1" applyAlignment="1">
      <alignment horizontal="center" vertical="center" shrinkToFit="1"/>
    </xf>
    <xf numFmtId="0" fontId="33" fillId="6" borderId="156" xfId="0" applyFont="1" applyFill="1" applyBorder="1" applyAlignment="1">
      <alignment horizontal="center" vertical="center" shrinkToFit="1"/>
    </xf>
    <xf numFmtId="0" fontId="33" fillId="6" borderId="157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34" fillId="0" borderId="193" xfId="0" applyFont="1" applyBorder="1" applyAlignment="1">
      <alignment horizontal="center" vertical="center"/>
    </xf>
    <xf numFmtId="0" fontId="44" fillId="0" borderId="168" xfId="0" applyFont="1" applyBorder="1" applyAlignment="1">
      <alignment vertical="center" shrinkToFit="1"/>
    </xf>
    <xf numFmtId="0" fontId="44" fillId="0" borderId="25" xfId="0" applyFont="1" applyBorder="1" applyAlignment="1">
      <alignment vertical="center" shrinkToFit="1"/>
    </xf>
    <xf numFmtId="0" fontId="44" fillId="0" borderId="34" xfId="0" applyFont="1" applyBorder="1" applyAlignment="1">
      <alignment vertical="center" shrinkToFit="1"/>
    </xf>
    <xf numFmtId="0" fontId="33" fillId="0" borderId="169" xfId="0" applyFont="1" applyBorder="1" applyAlignment="1">
      <alignment horizontal="center" vertical="center" shrinkToFit="1"/>
    </xf>
    <xf numFmtId="0" fontId="33" fillId="0" borderId="175" xfId="0" applyFont="1" applyBorder="1" applyAlignment="1">
      <alignment horizontal="center" vertical="center" shrinkToFit="1"/>
    </xf>
    <xf numFmtId="0" fontId="33" fillId="0" borderId="181" xfId="0" applyFont="1" applyBorder="1" applyAlignment="1">
      <alignment horizontal="center" vertical="center" shrinkToFit="1"/>
    </xf>
    <xf numFmtId="0" fontId="7" fillId="0" borderId="207" xfId="0" applyFont="1" applyBorder="1" applyAlignment="1">
      <alignment horizontal="center" vertical="center" shrinkToFit="1"/>
    </xf>
    <xf numFmtId="0" fontId="33" fillId="6" borderId="160" xfId="0" applyFont="1" applyFill="1" applyBorder="1" applyAlignment="1">
      <alignment horizontal="center" vertical="center" shrinkToFit="1"/>
    </xf>
    <xf numFmtId="0" fontId="33" fillId="6" borderId="170" xfId="0" applyFont="1" applyFill="1" applyBorder="1" applyAlignment="1">
      <alignment horizontal="center" vertical="center" shrinkToFit="1"/>
    </xf>
    <xf numFmtId="0" fontId="33" fillId="6" borderId="177" xfId="0" applyFont="1" applyFill="1" applyBorder="1" applyAlignment="1">
      <alignment horizontal="center" vertical="center" shrinkToFit="1"/>
    </xf>
    <xf numFmtId="0" fontId="7" fillId="0" borderId="161" xfId="0" applyFont="1" applyBorder="1" applyAlignment="1">
      <alignment horizontal="center" vertical="center" shrinkToFit="1"/>
    </xf>
    <xf numFmtId="0" fontId="7" fillId="0" borderId="162" xfId="0" applyFont="1" applyBorder="1" applyAlignment="1">
      <alignment horizontal="center" vertical="center" shrinkToFit="1"/>
    </xf>
    <xf numFmtId="0" fontId="7" fillId="0" borderId="163" xfId="0" applyFont="1" applyBorder="1" applyAlignment="1">
      <alignment horizontal="center" vertical="center" shrinkToFit="1"/>
    </xf>
    <xf numFmtId="0" fontId="7" fillId="0" borderId="171" xfId="0" applyFont="1" applyBorder="1" applyAlignment="1">
      <alignment horizontal="center" vertical="center" shrinkToFit="1"/>
    </xf>
    <xf numFmtId="0" fontId="7" fillId="0" borderId="172" xfId="0" applyFont="1" applyBorder="1" applyAlignment="1">
      <alignment horizontal="center" vertical="center" shrinkToFit="1"/>
    </xf>
    <xf numFmtId="0" fontId="7" fillId="0" borderId="173" xfId="0" applyFont="1" applyBorder="1" applyAlignment="1">
      <alignment horizontal="center" vertical="center" shrinkToFit="1"/>
    </xf>
    <xf numFmtId="0" fontId="7" fillId="0" borderId="178" xfId="0" applyFont="1" applyBorder="1" applyAlignment="1">
      <alignment horizontal="center" vertical="center" shrinkToFit="1"/>
    </xf>
    <xf numFmtId="0" fontId="7" fillId="0" borderId="179" xfId="0" applyFont="1" applyBorder="1" applyAlignment="1">
      <alignment horizontal="center" vertical="center" shrinkToFit="1"/>
    </xf>
    <xf numFmtId="0" fontId="7" fillId="0" borderId="180" xfId="0" applyFont="1" applyBorder="1" applyAlignment="1">
      <alignment horizontal="center" vertical="center" shrinkToFit="1"/>
    </xf>
    <xf numFmtId="0" fontId="7" fillId="0" borderId="164" xfId="0" applyFont="1" applyBorder="1" applyAlignment="1">
      <alignment horizontal="center" vertical="center" shrinkToFit="1"/>
    </xf>
    <xf numFmtId="0" fontId="7" fillId="0" borderId="165" xfId="0" applyFont="1" applyBorder="1" applyAlignment="1">
      <alignment horizontal="center" vertical="center" shrinkToFit="1"/>
    </xf>
    <xf numFmtId="0" fontId="7" fillId="0" borderId="166" xfId="0" applyFont="1" applyBorder="1" applyAlignment="1">
      <alignment horizontal="center" vertical="center" shrinkToFit="1"/>
    </xf>
    <xf numFmtId="0" fontId="7" fillId="0" borderId="167" xfId="0" applyFont="1" applyBorder="1" applyAlignment="1">
      <alignment horizontal="center" vertical="center" shrinkToFit="1"/>
    </xf>
    <xf numFmtId="0" fontId="33" fillId="0" borderId="166" xfId="0" applyFont="1" applyBorder="1" applyAlignment="1">
      <alignment horizontal="center" vertical="center" shrinkToFit="1"/>
    </xf>
    <xf numFmtId="0" fontId="33" fillId="0" borderId="21" xfId="0" applyFont="1" applyBorder="1" applyAlignment="1">
      <alignment horizontal="center" vertical="center" shrinkToFit="1"/>
    </xf>
    <xf numFmtId="0" fontId="33" fillId="0" borderId="61" xfId="0" applyFont="1" applyBorder="1" applyAlignment="1">
      <alignment horizontal="center" vertical="center" shrinkToFit="1"/>
    </xf>
    <xf numFmtId="0" fontId="44" fillId="6" borderId="41" xfId="0" applyFont="1" applyFill="1" applyBorder="1" applyAlignment="1">
      <alignment vertical="center" shrinkToFit="1"/>
    </xf>
    <xf numFmtId="0" fontId="44" fillId="6" borderId="25" xfId="0" applyFont="1" applyFill="1" applyBorder="1" applyAlignment="1">
      <alignment vertical="center" shrinkToFit="1"/>
    </xf>
    <xf numFmtId="0" fontId="44" fillId="6" borderId="34" xfId="0" applyFont="1" applyFill="1" applyBorder="1" applyAlignment="1">
      <alignment vertical="center" shrinkToFit="1"/>
    </xf>
    <xf numFmtId="0" fontId="33" fillId="6" borderId="186" xfId="0" applyFont="1" applyFill="1" applyBorder="1" applyAlignment="1">
      <alignment horizontal="center" vertical="center" shrinkToFit="1"/>
    </xf>
    <xf numFmtId="0" fontId="33" fillId="6" borderId="175" xfId="0" applyFont="1" applyFill="1" applyBorder="1" applyAlignment="1">
      <alignment horizontal="center" vertical="center" shrinkToFit="1"/>
    </xf>
    <xf numFmtId="0" fontId="33" fillId="6" borderId="181" xfId="0" applyFont="1" applyFill="1" applyBorder="1" applyAlignment="1">
      <alignment horizontal="center" vertical="center" shrinkToFit="1"/>
    </xf>
    <xf numFmtId="0" fontId="10" fillId="6" borderId="208" xfId="0" applyFont="1" applyFill="1" applyBorder="1" applyAlignment="1">
      <alignment horizontal="center" vertical="center" shrinkToFit="1"/>
    </xf>
    <xf numFmtId="0" fontId="10" fillId="6" borderId="204" xfId="0" applyFont="1" applyFill="1" applyBorder="1" applyAlignment="1">
      <alignment horizontal="center" vertical="center" shrinkToFit="1"/>
    </xf>
    <xf numFmtId="0" fontId="10" fillId="6" borderId="206" xfId="0" applyFont="1" applyFill="1" applyBorder="1" applyAlignment="1">
      <alignment horizontal="center" vertical="center" shrinkToFit="1"/>
    </xf>
    <xf numFmtId="0" fontId="10" fillId="6" borderId="205" xfId="0" applyFont="1" applyFill="1" applyBorder="1" applyAlignment="1">
      <alignment horizontal="center" vertical="center" shrinkToFit="1"/>
    </xf>
    <xf numFmtId="0" fontId="10" fillId="6" borderId="207" xfId="0" applyFont="1" applyFill="1" applyBorder="1" applyAlignment="1">
      <alignment horizontal="center" vertical="center" shrinkToFit="1"/>
    </xf>
    <xf numFmtId="0" fontId="33" fillId="6" borderId="182" xfId="0" applyFont="1" applyFill="1" applyBorder="1" applyAlignment="1">
      <alignment horizontal="center" vertical="center" shrinkToFit="1"/>
    </xf>
    <xf numFmtId="0" fontId="10" fillId="6" borderId="182" xfId="0" applyFont="1" applyFill="1" applyBorder="1" applyAlignment="1">
      <alignment horizontal="center" vertical="center" shrinkToFit="1"/>
    </xf>
    <xf numFmtId="0" fontId="10" fillId="6" borderId="28" xfId="0" applyFont="1" applyFill="1" applyBorder="1" applyAlignment="1">
      <alignment horizontal="center" vertical="center" shrinkToFit="1"/>
    </xf>
    <xf numFmtId="0" fontId="10" fillId="6" borderId="29" xfId="0" applyFont="1" applyFill="1" applyBorder="1" applyAlignment="1">
      <alignment horizontal="center" vertical="center" shrinkToFit="1"/>
    </xf>
    <xf numFmtId="0" fontId="10" fillId="6" borderId="183" xfId="0" applyFont="1" applyFill="1" applyBorder="1" applyAlignment="1">
      <alignment horizontal="center" vertical="center" shrinkToFit="1"/>
    </xf>
    <xf numFmtId="0" fontId="10" fillId="6" borderId="184" xfId="0" applyFont="1" applyFill="1" applyBorder="1" applyAlignment="1">
      <alignment horizontal="center" vertical="center" shrinkToFit="1"/>
    </xf>
    <xf numFmtId="0" fontId="10" fillId="6" borderId="185" xfId="0" applyFont="1" applyFill="1" applyBorder="1" applyAlignment="1">
      <alignment horizontal="center" vertical="center" shrinkToFit="1"/>
    </xf>
    <xf numFmtId="0" fontId="10" fillId="6" borderId="187" xfId="0" applyFont="1" applyFill="1" applyBorder="1" applyAlignment="1">
      <alignment horizontal="center" vertical="center" shrinkToFit="1"/>
    </xf>
    <xf numFmtId="0" fontId="10" fillId="6" borderId="172" xfId="0" applyFont="1" applyFill="1" applyBorder="1" applyAlignment="1">
      <alignment horizontal="center" vertical="center" shrinkToFit="1"/>
    </xf>
    <xf numFmtId="0" fontId="10" fillId="6" borderId="173" xfId="0" applyFont="1" applyFill="1" applyBorder="1" applyAlignment="1">
      <alignment horizontal="center" vertical="center" shrinkToFit="1"/>
    </xf>
    <xf numFmtId="0" fontId="10" fillId="6" borderId="188" xfId="0" applyFont="1" applyFill="1" applyBorder="1" applyAlignment="1">
      <alignment horizontal="center" vertical="center" shrinkToFit="1"/>
    </xf>
    <xf numFmtId="0" fontId="10" fillId="6" borderId="179" xfId="0" applyFont="1" applyFill="1" applyBorder="1" applyAlignment="1">
      <alignment horizontal="center" vertical="center" shrinkToFit="1"/>
    </xf>
    <xf numFmtId="0" fontId="10" fillId="6" borderId="180" xfId="0" applyFont="1" applyFill="1" applyBorder="1" applyAlignment="1">
      <alignment horizontal="center" vertical="center" shrinkToFit="1"/>
    </xf>
    <xf numFmtId="0" fontId="10" fillId="6" borderId="27" xfId="0" applyFont="1" applyFill="1" applyBorder="1" applyAlignment="1">
      <alignment horizontal="center" vertical="center" shrinkToFit="1"/>
    </xf>
    <xf numFmtId="0" fontId="10" fillId="6" borderId="176" xfId="0" applyFont="1" applyFill="1" applyBorder="1" applyAlignment="1">
      <alignment horizontal="center" vertical="center" shrinkToFit="1"/>
    </xf>
    <xf numFmtId="0" fontId="33" fillId="6" borderId="29" xfId="0" applyFont="1" applyFill="1" applyBorder="1" applyAlignment="1">
      <alignment horizontal="center" vertical="center" shrinkToFit="1"/>
    </xf>
    <xf numFmtId="0" fontId="33" fillId="6" borderId="21" xfId="0" applyFont="1" applyFill="1" applyBorder="1" applyAlignment="1">
      <alignment horizontal="center" vertical="center" shrinkToFit="1"/>
    </xf>
    <xf numFmtId="0" fontId="33" fillId="6" borderId="61" xfId="0" applyFont="1" applyFill="1" applyBorder="1" applyAlignment="1">
      <alignment horizontal="center" vertical="center" shrinkToFit="1"/>
    </xf>
    <xf numFmtId="0" fontId="44" fillId="0" borderId="41" xfId="0" applyFont="1" applyBorder="1" applyAlignment="1">
      <alignment vertical="center" shrinkToFit="1"/>
    </xf>
    <xf numFmtId="0" fontId="33" fillId="0" borderId="186" xfId="0" applyFont="1" applyBorder="1" applyAlignment="1">
      <alignment horizontal="center" vertical="center" shrinkToFit="1"/>
    </xf>
    <xf numFmtId="0" fontId="7" fillId="0" borderId="208" xfId="0" applyFont="1" applyBorder="1" applyAlignment="1">
      <alignment horizontal="center" vertical="center" shrinkToFit="1"/>
    </xf>
    <xf numFmtId="0" fontId="7" fillId="0" borderId="182" xfId="0" applyFont="1" applyBorder="1" applyAlignment="1">
      <alignment horizontal="center" vertical="center" shrinkToFit="1"/>
    </xf>
    <xf numFmtId="0" fontId="10" fillId="0" borderId="183" xfId="0" applyFont="1" applyBorder="1" applyAlignment="1">
      <alignment horizontal="center" vertical="center" shrinkToFit="1"/>
    </xf>
    <xf numFmtId="0" fontId="10" fillId="0" borderId="184" xfId="0" applyFont="1" applyBorder="1" applyAlignment="1">
      <alignment horizontal="center" vertical="center" shrinkToFit="1"/>
    </xf>
    <xf numFmtId="0" fontId="10" fillId="0" borderId="185" xfId="0" applyFont="1" applyBorder="1" applyAlignment="1">
      <alignment horizontal="center" vertical="center" shrinkToFit="1"/>
    </xf>
    <xf numFmtId="0" fontId="10" fillId="0" borderId="187" xfId="0" applyFont="1" applyBorder="1" applyAlignment="1">
      <alignment horizontal="center" vertical="center" shrinkToFit="1"/>
    </xf>
    <xf numFmtId="0" fontId="10" fillId="0" borderId="172" xfId="0" applyFont="1" applyBorder="1" applyAlignment="1">
      <alignment horizontal="center" vertical="center" shrinkToFit="1"/>
    </xf>
    <xf numFmtId="0" fontId="10" fillId="0" borderId="173" xfId="0" applyFont="1" applyBorder="1" applyAlignment="1">
      <alignment horizontal="center" vertical="center" shrinkToFit="1"/>
    </xf>
    <xf numFmtId="0" fontId="10" fillId="0" borderId="188" xfId="0" applyFont="1" applyBorder="1" applyAlignment="1">
      <alignment horizontal="center" vertical="center" shrinkToFit="1"/>
    </xf>
    <xf numFmtId="0" fontId="10" fillId="0" borderId="179" xfId="0" applyFont="1" applyBorder="1" applyAlignment="1">
      <alignment horizontal="center" vertical="center" shrinkToFit="1"/>
    </xf>
    <xf numFmtId="0" fontId="10" fillId="0" borderId="180" xfId="0" applyFont="1" applyBorder="1" applyAlignment="1">
      <alignment horizontal="center" vertical="center" shrinkToFit="1"/>
    </xf>
    <xf numFmtId="0" fontId="7" fillId="0" borderId="176" xfId="0" applyFont="1" applyBorder="1" applyAlignment="1">
      <alignment horizontal="center" vertical="center" shrinkToFit="1"/>
    </xf>
    <xf numFmtId="0" fontId="33" fillId="0" borderId="29" xfId="0" applyFont="1" applyBorder="1" applyAlignment="1">
      <alignment horizontal="center" vertical="center" shrinkToFit="1"/>
    </xf>
    <xf numFmtId="0" fontId="44" fillId="6" borderId="199" xfId="0" applyFont="1" applyFill="1" applyBorder="1" applyAlignment="1">
      <alignment vertical="center" shrinkToFit="1"/>
    </xf>
    <xf numFmtId="0" fontId="33" fillId="6" borderId="200" xfId="0" applyFont="1" applyFill="1" applyBorder="1" applyAlignment="1">
      <alignment horizontal="center" vertical="center" shrinkToFit="1"/>
    </xf>
    <xf numFmtId="0" fontId="33" fillId="6" borderId="192" xfId="0" applyFont="1" applyFill="1" applyBorder="1" applyAlignment="1">
      <alignment horizontal="center" vertical="center" shrinkToFit="1"/>
    </xf>
    <xf numFmtId="0" fontId="10" fillId="6" borderId="190" xfId="0" applyFont="1" applyFill="1" applyBorder="1" applyAlignment="1">
      <alignment horizontal="center" vertical="center" shrinkToFit="1"/>
    </xf>
    <xf numFmtId="0" fontId="10" fillId="6" borderId="191" xfId="0" applyFont="1" applyFill="1" applyBorder="1" applyAlignment="1">
      <alignment horizontal="center" vertical="center" shrinkToFit="1"/>
    </xf>
    <xf numFmtId="0" fontId="10" fillId="6" borderId="195" xfId="0" applyFont="1" applyFill="1" applyBorder="1" applyAlignment="1">
      <alignment horizontal="center" vertical="center" shrinkToFit="1"/>
    </xf>
    <xf numFmtId="0" fontId="10" fillId="6" borderId="196" xfId="0" applyFont="1" applyFill="1" applyBorder="1" applyAlignment="1">
      <alignment horizontal="center" vertical="center" shrinkToFit="1"/>
    </xf>
    <xf numFmtId="0" fontId="10" fillId="6" borderId="197" xfId="0" applyFont="1" applyFill="1" applyBorder="1" applyAlignment="1">
      <alignment horizontal="center" vertical="center" shrinkToFit="1"/>
    </xf>
    <xf numFmtId="0" fontId="33" fillId="6" borderId="198" xfId="0" applyFont="1" applyFill="1" applyBorder="1" applyAlignment="1">
      <alignment horizontal="center" vertical="center" shrinkToFit="1"/>
    </xf>
    <xf numFmtId="0" fontId="35" fillId="6" borderId="0" xfId="0" applyFont="1" applyFill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35" fillId="6" borderId="201" xfId="0" applyFont="1" applyFill="1" applyBorder="1" applyAlignment="1">
      <alignment horizontal="center" vertical="center" shrinkToFit="1"/>
    </xf>
    <xf numFmtId="0" fontId="35" fillId="0" borderId="201" xfId="0" applyFont="1" applyBorder="1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41" fillId="0" borderId="193" xfId="0" applyFont="1" applyBorder="1" applyAlignment="1">
      <alignment horizontal="center" vertical="center"/>
    </xf>
    <xf numFmtId="0" fontId="12" fillId="0" borderId="218" xfId="0" applyFont="1" applyBorder="1" applyAlignment="1">
      <alignment horizontal="center" vertical="center"/>
    </xf>
    <xf numFmtId="0" fontId="12" fillId="0" borderId="220" xfId="0" applyFont="1" applyBorder="1" applyAlignment="1">
      <alignment horizontal="center" vertical="center"/>
    </xf>
    <xf numFmtId="0" fontId="50" fillId="0" borderId="218" xfId="0" applyFont="1" applyBorder="1" applyAlignment="1">
      <alignment horizontal="center" vertical="center"/>
    </xf>
    <xf numFmtId="0" fontId="50" fillId="0" borderId="22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2" borderId="54" xfId="0" applyFont="1" applyFill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shrinkToFit="1"/>
    </xf>
    <xf numFmtId="0" fontId="7" fillId="0" borderId="209" xfId="0" applyFont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0" fontId="8" fillId="2" borderId="59" xfId="0" applyFont="1" applyFill="1" applyBorder="1" applyAlignment="1">
      <alignment horizontal="center" vertical="center" shrinkToFit="1"/>
    </xf>
    <xf numFmtId="0" fontId="8" fillId="2" borderId="64" xfId="0" applyFont="1" applyFill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0" fontId="8" fillId="2" borderId="66" xfId="0" applyFont="1" applyFill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8" fillId="4" borderId="29" xfId="0" applyFont="1" applyFill="1" applyBorder="1" applyAlignment="1">
      <alignment horizontal="center" vertical="center" shrinkToFit="1"/>
    </xf>
    <xf numFmtId="0" fontId="8" fillId="4" borderId="21" xfId="0" applyFont="1" applyFill="1" applyBorder="1" applyAlignment="1">
      <alignment horizontal="center" vertical="center" shrinkToFit="1"/>
    </xf>
    <xf numFmtId="0" fontId="8" fillId="4" borderId="61" xfId="0" applyFont="1" applyFill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10" fillId="4" borderId="209" xfId="0" applyFont="1" applyFill="1" applyBorder="1" applyAlignment="1">
      <alignment horizontal="center" vertical="center" shrinkToFit="1"/>
    </xf>
    <xf numFmtId="0" fontId="10" fillId="4" borderId="66" xfId="0" applyFont="1" applyFill="1" applyBorder="1" applyAlignment="1">
      <alignment horizontal="center" vertical="center" shrinkToFit="1"/>
    </xf>
    <xf numFmtId="0" fontId="10" fillId="4" borderId="63" xfId="0" applyFont="1" applyFill="1" applyBorder="1" applyAlignment="1">
      <alignment horizontal="center" vertical="center" shrinkToFit="1"/>
    </xf>
    <xf numFmtId="0" fontId="7" fillId="0" borderId="210" xfId="0" applyFont="1" applyBorder="1" applyAlignment="1">
      <alignment horizontal="center" vertical="center" shrinkToFit="1"/>
    </xf>
    <xf numFmtId="0" fontId="10" fillId="4" borderId="210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43" fillId="0" borderId="51" xfId="0" applyFont="1" applyBorder="1" applyAlignment="1">
      <alignment vertical="center" shrinkToFit="1"/>
    </xf>
    <xf numFmtId="0" fontId="8" fillId="0" borderId="52" xfId="0" applyFont="1" applyBorder="1" applyAlignment="1">
      <alignment horizontal="center" vertical="center" shrinkToFit="1"/>
    </xf>
    <xf numFmtId="0" fontId="14" fillId="0" borderId="72" xfId="0" applyFont="1" applyBorder="1" applyAlignment="1">
      <alignment horizontal="center" vertical="center" shrinkToFit="1"/>
    </xf>
    <xf numFmtId="0" fontId="14" fillId="2" borderId="73" xfId="0" applyFont="1" applyFill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4" fillId="2" borderId="72" xfId="0" applyFont="1" applyFill="1" applyBorder="1" applyAlignment="1">
      <alignment horizontal="center" vertical="center" shrinkToFit="1"/>
    </xf>
    <xf numFmtId="0" fontId="42" fillId="0" borderId="15" xfId="0" applyFont="1" applyBorder="1" applyAlignment="1">
      <alignment vertical="center" shrinkToFit="1"/>
    </xf>
    <xf numFmtId="0" fontId="42" fillId="0" borderId="25" xfId="0" applyFont="1" applyBorder="1" applyAlignment="1">
      <alignment vertical="center" shrinkToFit="1"/>
    </xf>
    <xf numFmtId="0" fontId="42" fillId="0" borderId="34" xfId="0" applyFont="1" applyBorder="1" applyAlignment="1">
      <alignment vertical="center" shrinkToFit="1"/>
    </xf>
    <xf numFmtId="0" fontId="42" fillId="4" borderId="41" xfId="0" applyFont="1" applyFill="1" applyBorder="1" applyAlignment="1">
      <alignment vertical="center" shrinkToFit="1"/>
    </xf>
    <xf numFmtId="0" fontId="42" fillId="4" borderId="25" xfId="0" applyFont="1" applyFill="1" applyBorder="1" applyAlignment="1">
      <alignment vertical="center" shrinkToFit="1"/>
    </xf>
    <xf numFmtId="0" fontId="42" fillId="4" borderId="34" xfId="0" applyFont="1" applyFill="1" applyBorder="1" applyAlignment="1">
      <alignment vertical="center" shrinkToFit="1"/>
    </xf>
    <xf numFmtId="0" fontId="42" fillId="0" borderId="41" xfId="0" applyFont="1" applyBorder="1" applyAlignment="1">
      <alignment vertical="center" shrinkToFit="1"/>
    </xf>
    <xf numFmtId="0" fontId="42" fillId="0" borderId="51" xfId="0" applyFont="1" applyBorder="1" applyAlignment="1">
      <alignment vertical="center" shrinkToFit="1"/>
    </xf>
    <xf numFmtId="0" fontId="7" fillId="0" borderId="183" xfId="0" applyFont="1" applyBorder="1" applyAlignment="1">
      <alignment horizontal="center" vertical="center" shrinkToFit="1"/>
    </xf>
    <xf numFmtId="0" fontId="7" fillId="0" borderId="184" xfId="0" applyFont="1" applyBorder="1" applyAlignment="1">
      <alignment horizontal="center" vertical="center" shrinkToFit="1"/>
    </xf>
    <xf numFmtId="0" fontId="7" fillId="0" borderId="190" xfId="0" applyFont="1" applyBorder="1" applyAlignment="1">
      <alignment horizontal="center" vertical="center" shrinkToFit="1"/>
    </xf>
    <xf numFmtId="0" fontId="7" fillId="0" borderId="187" xfId="0" applyFont="1" applyBorder="1" applyAlignment="1">
      <alignment horizontal="center" vertical="center" shrinkToFit="1"/>
    </xf>
    <xf numFmtId="0" fontId="7" fillId="0" borderId="191" xfId="0" applyFont="1" applyBorder="1" applyAlignment="1">
      <alignment horizontal="center" vertical="center" shrinkToFit="1"/>
    </xf>
    <xf numFmtId="0" fontId="7" fillId="0" borderId="195" xfId="0" applyFont="1" applyBorder="1" applyAlignment="1">
      <alignment horizontal="center" vertical="center" shrinkToFit="1"/>
    </xf>
    <xf numFmtId="0" fontId="7" fillId="0" borderId="196" xfId="0" applyFont="1" applyBorder="1" applyAlignment="1">
      <alignment horizontal="center" vertical="center" shrinkToFit="1"/>
    </xf>
    <xf numFmtId="0" fontId="7" fillId="0" borderId="197" xfId="0" applyFont="1" applyBorder="1" applyAlignment="1">
      <alignment horizontal="center" vertical="center" shrinkToFit="1"/>
    </xf>
    <xf numFmtId="0" fontId="33" fillId="0" borderId="198" xfId="0" applyFont="1" applyBorder="1" applyAlignment="1">
      <alignment horizontal="center" vertical="center" shrinkToFit="1"/>
    </xf>
    <xf numFmtId="0" fontId="44" fillId="0" borderId="199" xfId="0" applyFont="1" applyBorder="1" applyAlignment="1">
      <alignment vertical="center" shrinkToFit="1"/>
    </xf>
    <xf numFmtId="0" fontId="33" fillId="0" borderId="200" xfId="0" applyFont="1" applyBorder="1" applyAlignment="1">
      <alignment horizontal="center" vertical="center" shrinkToFit="1"/>
    </xf>
    <xf numFmtId="0" fontId="37" fillId="0" borderId="202" xfId="0" applyFont="1" applyBorder="1" applyAlignment="1">
      <alignment horizontal="center" vertical="center" shrinkToFit="1"/>
    </xf>
    <xf numFmtId="0" fontId="37" fillId="6" borderId="203" xfId="0" applyFont="1" applyFill="1" applyBorder="1" applyAlignment="1">
      <alignment horizontal="center" vertical="center" shrinkToFit="1"/>
    </xf>
    <xf numFmtId="0" fontId="37" fillId="0" borderId="203" xfId="0" applyFont="1" applyBorder="1" applyAlignment="1">
      <alignment horizontal="center" vertical="center" shrinkToFit="1"/>
    </xf>
    <xf numFmtId="0" fontId="37" fillId="6" borderId="202" xfId="0" applyFont="1" applyFill="1" applyBorder="1" applyAlignment="1">
      <alignment horizontal="center" vertical="center" shrinkToFit="1"/>
    </xf>
    <xf numFmtId="0" fontId="37" fillId="0" borderId="0" xfId="0" applyFont="1" applyAlignment="1">
      <alignment horizontal="center" vertical="center" shrinkToFit="1"/>
    </xf>
    <xf numFmtId="0" fontId="37" fillId="6" borderId="0" xfId="0" applyFont="1" applyFill="1" applyAlignment="1">
      <alignment horizontal="center" vertical="center" shrinkToFit="1"/>
    </xf>
    <xf numFmtId="0" fontId="24" fillId="2" borderId="75" xfId="0" applyFont="1" applyFill="1" applyBorder="1" applyAlignment="1">
      <alignment horizontal="center" vertical="center" shrinkToFit="1"/>
    </xf>
    <xf numFmtId="0" fontId="24" fillId="2" borderId="76" xfId="0" applyFont="1" applyFill="1" applyBorder="1" applyAlignment="1">
      <alignment horizontal="center" vertical="center" shrinkToFit="1"/>
    </xf>
    <xf numFmtId="0" fontId="24" fillId="2" borderId="8" xfId="0" applyFont="1" applyFill="1" applyBorder="1" applyAlignment="1">
      <alignment horizontal="center" vertical="center" shrinkToFit="1"/>
    </xf>
    <xf numFmtId="0" fontId="24" fillId="2" borderId="17" xfId="0" applyFont="1" applyFill="1" applyBorder="1" applyAlignment="1">
      <alignment horizontal="center" vertical="center" shrinkToFit="1"/>
    </xf>
    <xf numFmtId="0" fontId="24" fillId="2" borderId="85" xfId="0" applyFont="1" applyFill="1" applyBorder="1" applyAlignment="1">
      <alignment horizontal="center" vertical="center" shrinkToFit="1"/>
    </xf>
    <xf numFmtId="0" fontId="47" fillId="0" borderId="57" xfId="0" applyFont="1" applyBorder="1" applyAlignment="1">
      <alignment horizontal="center" vertical="center" shrinkToFit="1"/>
    </xf>
    <xf numFmtId="0" fontId="47" fillId="0" borderId="9" xfId="0" applyFont="1" applyBorder="1" applyAlignment="1">
      <alignment horizontal="center" vertical="center" shrinkToFit="1"/>
    </xf>
    <xf numFmtId="0" fontId="47" fillId="0" borderId="60" xfId="0" applyFont="1" applyBorder="1" applyAlignment="1">
      <alignment horizontal="center" vertical="center" shrinkToFit="1"/>
    </xf>
    <xf numFmtId="0" fontId="47" fillId="0" borderId="18" xfId="0" applyFont="1" applyBorder="1" applyAlignment="1">
      <alignment horizontal="center" vertical="center" shrinkToFit="1"/>
    </xf>
    <xf numFmtId="0" fontId="47" fillId="0" borderId="65" xfId="0" applyFont="1" applyBorder="1" applyAlignment="1">
      <alignment horizontal="center" vertical="center" shrinkToFit="1"/>
    </xf>
    <xf numFmtId="0" fontId="47" fillId="0" borderId="31" xfId="0" applyFont="1" applyBorder="1" applyAlignment="1">
      <alignment horizontal="center" vertical="center" shrinkToFit="1"/>
    </xf>
    <xf numFmtId="0" fontId="48" fillId="0" borderId="11" xfId="0" applyFont="1" applyBorder="1" applyAlignment="1">
      <alignment horizontal="center" vertical="center" shrinkToFit="1"/>
    </xf>
    <xf numFmtId="0" fontId="48" fillId="0" borderId="12" xfId="0" applyFont="1" applyBorder="1" applyAlignment="1">
      <alignment horizontal="center" vertical="center" shrinkToFit="1"/>
    </xf>
    <xf numFmtId="0" fontId="48" fillId="0" borderId="13" xfId="0" applyFont="1" applyBorder="1" applyAlignment="1">
      <alignment horizontal="center" vertical="center" shrinkToFit="1"/>
    </xf>
    <xf numFmtId="0" fontId="48" fillId="0" borderId="58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shrinkToFit="1"/>
    </xf>
    <xf numFmtId="0" fontId="24" fillId="2" borderId="74" xfId="0" applyFont="1" applyFill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 shrinkToFit="1"/>
    </xf>
    <xf numFmtId="0" fontId="8" fillId="0" borderId="81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center" shrinkToFit="1"/>
    </xf>
    <xf numFmtId="0" fontId="42" fillId="0" borderId="79" xfId="0" applyFont="1" applyBorder="1" applyAlignment="1">
      <alignment horizontal="right" vertical="center" shrinkToFit="1"/>
    </xf>
    <xf numFmtId="0" fontId="42" fillId="0" borderId="82" xfId="0" applyFont="1" applyBorder="1" applyAlignment="1">
      <alignment horizontal="right" vertical="center" shrinkToFit="1"/>
    </xf>
    <xf numFmtId="0" fontId="42" fillId="0" borderId="91" xfId="0" applyFont="1" applyBorder="1" applyAlignment="1">
      <alignment horizontal="right" vertical="center" shrinkToFit="1"/>
    </xf>
    <xf numFmtId="0" fontId="8" fillId="0" borderId="80" xfId="0" applyFont="1" applyBorder="1" applyAlignment="1">
      <alignment horizontal="center" vertical="center" shrinkToFit="1"/>
    </xf>
    <xf numFmtId="0" fontId="8" fillId="0" borderId="83" xfId="0" applyFont="1" applyBorder="1" applyAlignment="1">
      <alignment horizontal="center" vertical="center" shrinkToFit="1"/>
    </xf>
    <xf numFmtId="0" fontId="8" fillId="0" borderId="92" xfId="0" applyFont="1" applyBorder="1" applyAlignment="1">
      <alignment horizontal="center" vertical="center" shrinkToFit="1"/>
    </xf>
    <xf numFmtId="0" fontId="48" fillId="0" borderId="205" xfId="0" applyFont="1" applyBorder="1" applyAlignment="1">
      <alignment horizontal="center" vertical="center" shrinkToFit="1"/>
    </xf>
    <xf numFmtId="0" fontId="48" fillId="0" borderId="204" xfId="0" applyFont="1" applyBorder="1" applyAlignment="1">
      <alignment horizontal="center" vertical="center" shrinkToFit="1"/>
    </xf>
    <xf numFmtId="0" fontId="48" fillId="0" borderId="206" xfId="0" applyFont="1" applyBorder="1" applyAlignment="1">
      <alignment horizontal="center" vertical="center" shrinkToFit="1"/>
    </xf>
    <xf numFmtId="0" fontId="48" fillId="0" borderId="209" xfId="0" applyFont="1" applyBorder="1" applyAlignment="1">
      <alignment horizontal="center" vertical="center" shrinkToFit="1"/>
    </xf>
    <xf numFmtId="0" fontId="48" fillId="4" borderId="27" xfId="0" applyFont="1" applyFill="1" applyBorder="1" applyAlignment="1">
      <alignment horizontal="center" vertical="center" shrinkToFit="1"/>
    </xf>
    <xf numFmtId="0" fontId="48" fillId="4" borderId="28" xfId="0" applyFont="1" applyFill="1" applyBorder="1" applyAlignment="1">
      <alignment horizontal="center" vertical="center" shrinkToFit="1"/>
    </xf>
    <xf numFmtId="0" fontId="48" fillId="4" borderId="63" xfId="0" applyFont="1" applyFill="1" applyBorder="1" applyAlignment="1">
      <alignment horizontal="center" vertical="center" shrinkToFit="1"/>
    </xf>
    <xf numFmtId="0" fontId="8" fillId="4" borderId="95" xfId="0" applyFont="1" applyFill="1" applyBorder="1" applyAlignment="1">
      <alignment horizontal="center" vertical="center" shrinkToFit="1"/>
    </xf>
    <xf numFmtId="0" fontId="8" fillId="4" borderId="81" xfId="0" applyFont="1" applyFill="1" applyBorder="1" applyAlignment="1">
      <alignment horizontal="center" vertical="center" shrinkToFit="1"/>
    </xf>
    <xf numFmtId="0" fontId="8" fillId="4" borderId="99" xfId="0" applyFont="1" applyFill="1" applyBorder="1" applyAlignment="1">
      <alignment horizontal="center" vertical="center" shrinkToFit="1"/>
    </xf>
    <xf numFmtId="0" fontId="42" fillId="4" borderId="96" xfId="0" applyFont="1" applyFill="1" applyBorder="1" applyAlignment="1">
      <alignment horizontal="right" vertical="center" shrinkToFit="1"/>
    </xf>
    <xf numFmtId="0" fontId="42" fillId="4" borderId="82" xfId="0" applyFont="1" applyFill="1" applyBorder="1" applyAlignment="1">
      <alignment horizontal="right" vertical="center" shrinkToFit="1"/>
    </xf>
    <xf numFmtId="0" fontId="42" fillId="4" borderId="91" xfId="0" applyFont="1" applyFill="1" applyBorder="1" applyAlignment="1">
      <alignment horizontal="right" vertical="center" shrinkToFit="1"/>
    </xf>
    <xf numFmtId="0" fontId="8" fillId="4" borderId="97" xfId="0" applyFont="1" applyFill="1" applyBorder="1" applyAlignment="1">
      <alignment horizontal="center" vertical="center" shrinkToFit="1"/>
    </xf>
    <xf numFmtId="0" fontId="8" fillId="4" borderId="83" xfId="0" applyFont="1" applyFill="1" applyBorder="1" applyAlignment="1">
      <alignment horizontal="center" vertical="center" shrinkToFit="1"/>
    </xf>
    <xf numFmtId="0" fontId="8" fillId="4" borderId="92" xfId="0" applyFont="1" applyFill="1" applyBorder="1" applyAlignment="1">
      <alignment horizontal="center" vertical="center" shrinkToFit="1"/>
    </xf>
    <xf numFmtId="0" fontId="48" fillId="4" borderId="205" xfId="0" applyFont="1" applyFill="1" applyBorder="1" applyAlignment="1">
      <alignment horizontal="center" vertical="center" shrinkToFit="1"/>
    </xf>
    <xf numFmtId="0" fontId="48" fillId="4" borderId="204" xfId="0" applyFont="1" applyFill="1" applyBorder="1" applyAlignment="1">
      <alignment horizontal="center" vertical="center" shrinkToFit="1"/>
    </xf>
    <xf numFmtId="0" fontId="48" fillId="4" borderId="209" xfId="0" applyFont="1" applyFill="1" applyBorder="1" applyAlignment="1">
      <alignment horizontal="center" vertical="center" shrinkToFit="1"/>
    </xf>
    <xf numFmtId="0" fontId="24" fillId="2" borderId="93" xfId="0" applyFont="1" applyFill="1" applyBorder="1" applyAlignment="1">
      <alignment horizontal="center" vertical="center" shrinkToFit="1"/>
    </xf>
    <xf numFmtId="0" fontId="48" fillId="4" borderId="66" xfId="0" applyFont="1" applyFill="1" applyBorder="1" applyAlignment="1">
      <alignment horizontal="center" vertical="center" shrinkToFit="1"/>
    </xf>
    <xf numFmtId="0" fontId="48" fillId="4" borderId="29" xfId="0" applyFont="1" applyFill="1" applyBorder="1" applyAlignment="1">
      <alignment horizontal="center" vertical="center" shrinkToFit="1"/>
    </xf>
    <xf numFmtId="0" fontId="47" fillId="4" borderId="94" xfId="0" applyFont="1" applyFill="1" applyBorder="1" applyAlignment="1">
      <alignment horizontal="center" vertical="center" shrinkToFit="1"/>
    </xf>
    <xf numFmtId="0" fontId="47" fillId="4" borderId="18" xfId="0" applyFont="1" applyFill="1" applyBorder="1" applyAlignment="1">
      <alignment horizontal="center" vertical="center" shrinkToFit="1"/>
    </xf>
    <xf numFmtId="0" fontId="47" fillId="4" borderId="31" xfId="0" applyFont="1" applyFill="1" applyBorder="1" applyAlignment="1">
      <alignment horizontal="center" vertical="center" shrinkToFit="1"/>
    </xf>
    <xf numFmtId="0" fontId="48" fillId="4" borderId="210" xfId="0" applyFont="1" applyFill="1" applyBorder="1" applyAlignment="1">
      <alignment horizontal="center" vertical="center" shrinkToFit="1"/>
    </xf>
    <xf numFmtId="0" fontId="48" fillId="4" borderId="206" xfId="0" applyFont="1" applyFill="1" applyBorder="1" applyAlignment="1">
      <alignment horizontal="center" vertical="center" shrinkToFit="1"/>
    </xf>
    <xf numFmtId="0" fontId="48" fillId="0" borderId="27" xfId="0" applyFont="1" applyBorder="1" applyAlignment="1">
      <alignment horizontal="center" vertical="center" shrinkToFit="1"/>
    </xf>
    <xf numFmtId="0" fontId="48" fillId="0" borderId="28" xfId="0" applyFont="1" applyBorder="1" applyAlignment="1">
      <alignment horizontal="center" vertical="center" shrinkToFit="1"/>
    </xf>
    <xf numFmtId="0" fontId="48" fillId="0" borderId="63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42" fillId="0" borderId="96" xfId="0" applyFont="1" applyBorder="1" applyAlignment="1">
      <alignment horizontal="right" vertical="center" shrinkToFit="1"/>
    </xf>
    <xf numFmtId="0" fontId="8" fillId="0" borderId="97" xfId="0" applyFont="1" applyBorder="1" applyAlignment="1">
      <alignment horizontal="center" vertical="center" shrinkToFit="1"/>
    </xf>
    <xf numFmtId="0" fontId="48" fillId="0" borderId="66" xfId="0" applyFont="1" applyBorder="1" applyAlignment="1">
      <alignment horizontal="center" vertical="center" shrinkToFit="1"/>
    </xf>
    <xf numFmtId="0" fontId="48" fillId="0" borderId="29" xfId="0" applyFont="1" applyBorder="1" applyAlignment="1">
      <alignment horizontal="center" vertical="center" shrinkToFit="1"/>
    </xf>
    <xf numFmtId="0" fontId="47" fillId="0" borderId="94" xfId="0" applyFont="1" applyBorder="1" applyAlignment="1">
      <alignment horizontal="center" vertical="center" shrinkToFit="1"/>
    </xf>
    <xf numFmtId="0" fontId="48" fillId="0" borderId="210" xfId="0" applyFont="1" applyBorder="1" applyAlignment="1">
      <alignment horizontal="center" vertical="center" shrinkToFit="1"/>
    </xf>
    <xf numFmtId="0" fontId="8" fillId="4" borderId="100" xfId="0" applyFont="1" applyFill="1" applyBorder="1" applyAlignment="1">
      <alignment horizontal="center" vertical="center" shrinkToFit="1"/>
    </xf>
    <xf numFmtId="0" fontId="42" fillId="4" borderId="105" xfId="0" applyFont="1" applyFill="1" applyBorder="1" applyAlignment="1">
      <alignment horizontal="right" vertical="center" shrinkToFit="1"/>
    </xf>
    <xf numFmtId="0" fontId="8" fillId="4" borderId="106" xfId="0" applyFont="1" applyFill="1" applyBorder="1" applyAlignment="1">
      <alignment horizontal="center" vertical="center" shrinkToFit="1"/>
    </xf>
    <xf numFmtId="0" fontId="24" fillId="2" borderId="45" xfId="0" applyFont="1" applyFill="1" applyBorder="1" applyAlignment="1">
      <alignment horizontal="center" vertical="center" shrinkToFit="1"/>
    </xf>
    <xf numFmtId="0" fontId="14" fillId="4" borderId="72" xfId="0" applyFont="1" applyFill="1" applyBorder="1" applyAlignment="1">
      <alignment horizontal="center" vertical="center" shrinkToFit="1"/>
    </xf>
    <xf numFmtId="0" fontId="47" fillId="4" borderId="101" xfId="0" applyFont="1" applyFill="1" applyBorder="1" applyAlignment="1">
      <alignment horizontal="center" vertical="center" shrinkToFit="1"/>
    </xf>
    <xf numFmtId="0" fontId="47" fillId="4" borderId="68" xfId="0" applyFont="1" applyFill="1" applyBorder="1" applyAlignment="1">
      <alignment horizontal="center" vertical="center" shrinkToFit="1"/>
    </xf>
    <xf numFmtId="0" fontId="47" fillId="4" borderId="49" xfId="0" applyFont="1" applyFill="1" applyBorder="1" applyAlignment="1">
      <alignment horizontal="center" vertical="center" shrinkToFit="1"/>
    </xf>
    <xf numFmtId="0" fontId="47" fillId="4" borderId="70" xfId="0" applyFont="1" applyFill="1" applyBorder="1" applyAlignment="1">
      <alignment horizontal="center" vertical="center" shrinkToFit="1"/>
    </xf>
    <xf numFmtId="0" fontId="8" fillId="4" borderId="104" xfId="0" applyFont="1" applyFill="1" applyBorder="1" applyAlignment="1">
      <alignment horizontal="center" vertical="center" shrinkToFit="1"/>
    </xf>
    <xf numFmtId="0" fontId="14" fillId="4" borderId="73" xfId="0" applyFont="1" applyFill="1" applyBorder="1" applyAlignment="1">
      <alignment horizontal="center" vertical="center" shrinkToFit="1"/>
    </xf>
    <xf numFmtId="0" fontId="14" fillId="4" borderId="0" xfId="0" applyFont="1" applyFill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8" fillId="2" borderId="107" xfId="0" applyFont="1" applyFill="1" applyBorder="1" applyAlignment="1">
      <alignment horizontal="center" vertical="center" shrinkToFit="1"/>
    </xf>
    <xf numFmtId="0" fontId="8" fillId="2" borderId="108" xfId="0" applyFont="1" applyFill="1" applyBorder="1" applyAlignment="1">
      <alignment horizontal="center" vertical="center" shrinkToFit="1"/>
    </xf>
    <xf numFmtId="0" fontId="8" fillId="2" borderId="109" xfId="0" applyFont="1" applyFill="1" applyBorder="1" applyAlignment="1">
      <alignment horizontal="center" vertical="center" shrinkToFit="1"/>
    </xf>
    <xf numFmtId="0" fontId="8" fillId="2" borderId="110" xfId="0" applyFont="1" applyFill="1" applyBorder="1" applyAlignment="1">
      <alignment horizontal="center" vertical="center" shrinkToFit="1"/>
    </xf>
    <xf numFmtId="0" fontId="8" fillId="2" borderId="111" xfId="0" applyFont="1" applyFill="1" applyBorder="1" applyAlignment="1">
      <alignment horizontal="center" vertical="center" shrinkToFit="1"/>
    </xf>
    <xf numFmtId="0" fontId="8" fillId="2" borderId="114" xfId="0" applyFont="1" applyFill="1" applyBorder="1" applyAlignment="1">
      <alignment horizontal="center" vertical="center" shrinkToFit="1"/>
    </xf>
    <xf numFmtId="0" fontId="8" fillId="2" borderId="125" xfId="0" applyFont="1" applyFill="1" applyBorder="1" applyAlignment="1">
      <alignment horizontal="center" vertical="center" shrinkToFit="1"/>
    </xf>
    <xf numFmtId="0" fontId="8" fillId="2" borderId="131" xfId="0" applyFont="1" applyFill="1" applyBorder="1" applyAlignment="1">
      <alignment horizontal="center" vertical="center" shrinkToFit="1"/>
    </xf>
    <xf numFmtId="0" fontId="26" fillId="0" borderId="115" xfId="0" applyFont="1" applyBorder="1" applyAlignment="1">
      <alignment horizontal="center" vertical="center" shrinkToFit="1"/>
    </xf>
    <xf numFmtId="0" fontId="26" fillId="0" borderId="116" xfId="0" applyFont="1" applyBorder="1" applyAlignment="1">
      <alignment horizontal="center" vertical="center" shrinkToFit="1"/>
    </xf>
    <xf numFmtId="0" fontId="26" fillId="0" borderId="117" xfId="0" applyFont="1" applyBorder="1" applyAlignment="1">
      <alignment horizontal="center" vertical="center" shrinkToFit="1"/>
    </xf>
    <xf numFmtId="0" fontId="26" fillId="0" borderId="126" xfId="0" applyFont="1" applyBorder="1" applyAlignment="1">
      <alignment horizontal="center" vertical="center" shrinkToFit="1"/>
    </xf>
    <xf numFmtId="0" fontId="26" fillId="0" borderId="18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0" fontId="26" fillId="0" borderId="132" xfId="0" applyFont="1" applyBorder="1" applyAlignment="1">
      <alignment horizontal="center" vertical="center" shrinkToFit="1"/>
    </xf>
    <xf numFmtId="0" fontId="26" fillId="0" borderId="31" xfId="0" applyFont="1" applyBorder="1" applyAlignment="1">
      <alignment horizontal="center" vertical="center" shrinkToFit="1"/>
    </xf>
    <xf numFmtId="0" fontId="26" fillId="0" borderId="32" xfId="0" applyFont="1" applyBorder="1" applyAlignment="1">
      <alignment horizontal="center" vertical="center" shrinkToFit="1"/>
    </xf>
    <xf numFmtId="0" fontId="26" fillId="0" borderId="118" xfId="0" applyFont="1" applyBorder="1" applyAlignment="1">
      <alignment horizontal="center" vertical="center" shrinkToFit="1"/>
    </xf>
    <xf numFmtId="0" fontId="26" fillId="0" borderId="119" xfId="0" applyFont="1" applyBorder="1" applyAlignment="1">
      <alignment horizontal="center" vertical="center" shrinkToFit="1"/>
    </xf>
    <xf numFmtId="0" fontId="26" fillId="0" borderId="120" xfId="0" applyFont="1" applyBorder="1" applyAlignment="1">
      <alignment horizontal="center" vertical="center" shrinkToFit="1"/>
    </xf>
    <xf numFmtId="0" fontId="26" fillId="0" borderId="121" xfId="0" applyFont="1" applyBorder="1" applyAlignment="1">
      <alignment horizontal="center" vertical="center" shrinkToFit="1"/>
    </xf>
    <xf numFmtId="0" fontId="26" fillId="4" borderId="27" xfId="0" applyFont="1" applyFill="1" applyBorder="1" applyAlignment="1">
      <alignment horizontal="center" vertical="center" shrinkToFit="1"/>
    </xf>
    <xf numFmtId="0" fontId="26" fillId="4" borderId="28" xfId="0" applyFont="1" applyFill="1" applyBorder="1" applyAlignment="1">
      <alignment horizontal="center" vertical="center" shrinkToFit="1"/>
    </xf>
    <xf numFmtId="0" fontId="26" fillId="4" borderId="29" xfId="0" applyFont="1" applyFill="1" applyBorder="1" applyAlignment="1">
      <alignment horizontal="center" vertical="center" shrinkToFit="1"/>
    </xf>
    <xf numFmtId="0" fontId="8" fillId="0" borderId="122" xfId="0" applyFont="1" applyBorder="1" applyAlignment="1">
      <alignment horizontal="center" vertical="center" shrinkToFit="1"/>
    </xf>
    <xf numFmtId="0" fontId="8" fillId="0" borderId="128" xfId="0" applyFont="1" applyBorder="1" applyAlignment="1">
      <alignment horizontal="center" vertical="center" shrinkToFit="1"/>
    </xf>
    <xf numFmtId="0" fontId="8" fillId="0" borderId="133" xfId="0" applyFont="1" applyBorder="1" applyAlignment="1">
      <alignment horizontal="center" vertical="center" shrinkToFit="1"/>
    </xf>
    <xf numFmtId="0" fontId="42" fillId="0" borderId="123" xfId="0" applyFont="1" applyBorder="1" applyAlignment="1">
      <alignment vertical="center" shrinkToFit="1"/>
    </xf>
    <xf numFmtId="0" fontId="8" fillId="0" borderId="124" xfId="0" applyFont="1" applyBorder="1" applyAlignment="1">
      <alignment horizontal="center" vertical="center" shrinkToFit="1"/>
    </xf>
    <xf numFmtId="0" fontId="8" fillId="0" borderId="129" xfId="0" applyFont="1" applyBorder="1" applyAlignment="1">
      <alignment horizontal="center" vertical="center" shrinkToFit="1"/>
    </xf>
    <xf numFmtId="0" fontId="8" fillId="0" borderId="134" xfId="0" applyFont="1" applyBorder="1" applyAlignment="1">
      <alignment horizontal="center" vertical="center" shrinkToFit="1"/>
    </xf>
    <xf numFmtId="0" fontId="26" fillId="0" borderId="205" xfId="0" applyFont="1" applyBorder="1" applyAlignment="1">
      <alignment horizontal="center" vertical="center" shrinkToFit="1"/>
    </xf>
    <xf numFmtId="0" fontId="26" fillId="0" borderId="204" xfId="0" applyFont="1" applyBorder="1" applyAlignment="1">
      <alignment horizontal="center" vertical="center" shrinkToFit="1"/>
    </xf>
    <xf numFmtId="0" fontId="26" fillId="0" borderId="206" xfId="0" applyFont="1" applyBorder="1" applyAlignment="1">
      <alignment horizontal="center" vertical="center" shrinkToFit="1"/>
    </xf>
    <xf numFmtId="0" fontId="26" fillId="5" borderId="205" xfId="0" applyFont="1" applyFill="1" applyBorder="1" applyAlignment="1">
      <alignment horizontal="center" vertical="center" shrinkToFit="1"/>
    </xf>
    <xf numFmtId="0" fontId="26" fillId="5" borderId="204" xfId="0" applyFont="1" applyFill="1" applyBorder="1" applyAlignment="1">
      <alignment horizontal="center" vertical="center" shrinkToFit="1"/>
    </xf>
    <xf numFmtId="0" fontId="26" fillId="5" borderId="206" xfId="0" applyFont="1" applyFill="1" applyBorder="1" applyAlignment="1">
      <alignment horizontal="center" vertical="center" shrinkToFit="1"/>
    </xf>
    <xf numFmtId="0" fontId="26" fillId="5" borderId="22" xfId="0" applyFont="1" applyFill="1" applyBorder="1" applyAlignment="1">
      <alignment horizontal="center" vertical="center" shrinkToFit="1"/>
    </xf>
    <xf numFmtId="0" fontId="26" fillId="5" borderId="23" xfId="0" applyFont="1" applyFill="1" applyBorder="1" applyAlignment="1">
      <alignment horizontal="center" vertical="center" shrinkToFit="1"/>
    </xf>
    <xf numFmtId="0" fontId="26" fillId="5" borderId="61" xfId="0" applyFont="1" applyFill="1" applyBorder="1" applyAlignment="1">
      <alignment horizontal="center" vertical="center" shrinkToFit="1"/>
    </xf>
    <xf numFmtId="0" fontId="26" fillId="5" borderId="216" xfId="0" applyFont="1" applyFill="1" applyBorder="1" applyAlignment="1">
      <alignment horizontal="center" vertical="center" shrinkToFit="1"/>
    </xf>
    <xf numFmtId="0" fontId="26" fillId="5" borderId="127" xfId="0" applyFont="1" applyFill="1" applyBorder="1" applyAlignment="1">
      <alignment horizontal="center" vertical="center" shrinkToFit="1"/>
    </xf>
    <xf numFmtId="0" fontId="8" fillId="2" borderId="135" xfId="0" applyFont="1" applyFill="1" applyBorder="1" applyAlignment="1">
      <alignment horizontal="center" vertical="center" shrinkToFit="1"/>
    </xf>
    <xf numFmtId="0" fontId="26" fillId="0" borderId="136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0" fontId="26" fillId="0" borderId="29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26" fillId="0" borderId="37" xfId="0" applyFont="1" applyBorder="1" applyAlignment="1">
      <alignment horizontal="center" vertical="center" shrinkToFit="1"/>
    </xf>
    <xf numFmtId="0" fontId="26" fillId="0" borderId="38" xfId="0" applyFont="1" applyBorder="1" applyAlignment="1">
      <alignment horizontal="center" vertical="center" shrinkToFit="1"/>
    </xf>
    <xf numFmtId="0" fontId="26" fillId="0" borderId="39" xfId="0" applyFont="1" applyBorder="1" applyAlignment="1">
      <alignment horizontal="center" vertical="center" shrinkToFit="1"/>
    </xf>
    <xf numFmtId="0" fontId="26" fillId="0" borderId="43" xfId="0" applyFont="1" applyBorder="1" applyAlignment="1">
      <alignment horizontal="center" vertical="center" shrinkToFit="1"/>
    </xf>
    <xf numFmtId="0" fontId="26" fillId="0" borderId="44" xfId="0" applyFont="1" applyBorder="1" applyAlignment="1">
      <alignment horizontal="center" vertical="center" shrinkToFit="1"/>
    </xf>
    <xf numFmtId="0" fontId="8" fillId="4" borderId="138" xfId="0" applyFont="1" applyFill="1" applyBorder="1" applyAlignment="1">
      <alignment horizontal="center" vertical="center" shrinkToFit="1"/>
    </xf>
    <xf numFmtId="0" fontId="8" fillId="4" borderId="129" xfId="0" applyFont="1" applyFill="1" applyBorder="1" applyAlignment="1">
      <alignment horizontal="center" vertical="center" shrinkToFit="1"/>
    </xf>
    <xf numFmtId="0" fontId="8" fillId="4" borderId="134" xfId="0" applyFont="1" applyFill="1" applyBorder="1" applyAlignment="1">
      <alignment horizontal="center" vertical="center" shrinkToFit="1"/>
    </xf>
    <xf numFmtId="0" fontId="26" fillId="4" borderId="217" xfId="0" applyFont="1" applyFill="1" applyBorder="1" applyAlignment="1">
      <alignment horizontal="center" vertical="center" shrinkToFit="1"/>
    </xf>
    <xf numFmtId="0" fontId="26" fillId="4" borderId="204" xfId="0" applyFont="1" applyFill="1" applyBorder="1" applyAlignment="1">
      <alignment horizontal="center" vertical="center" shrinkToFit="1"/>
    </xf>
    <xf numFmtId="0" fontId="26" fillId="4" borderId="206" xfId="0" applyFont="1" applyFill="1" applyBorder="1" applyAlignment="1">
      <alignment horizontal="center" vertical="center" shrinkToFit="1"/>
    </xf>
    <xf numFmtId="0" fontId="26" fillId="4" borderId="205" xfId="0" applyFont="1" applyFill="1" applyBorder="1" applyAlignment="1">
      <alignment horizontal="center" vertical="center" shrinkToFit="1"/>
    </xf>
    <xf numFmtId="0" fontId="26" fillId="4" borderId="216" xfId="0" applyFont="1" applyFill="1" applyBorder="1" applyAlignment="1">
      <alignment horizontal="center" vertical="center" shrinkToFit="1"/>
    </xf>
    <xf numFmtId="0" fontId="26" fillId="4" borderId="130" xfId="0" applyFont="1" applyFill="1" applyBorder="1" applyAlignment="1">
      <alignment horizontal="center" vertical="center" shrinkToFit="1"/>
    </xf>
    <xf numFmtId="0" fontId="8" fillId="4" borderId="137" xfId="0" applyFont="1" applyFill="1" applyBorder="1" applyAlignment="1">
      <alignment horizontal="center" vertical="center" shrinkToFit="1"/>
    </xf>
    <xf numFmtId="0" fontId="8" fillId="4" borderId="128" xfId="0" applyFont="1" applyFill="1" applyBorder="1" applyAlignment="1">
      <alignment horizontal="center" vertical="center" shrinkToFit="1"/>
    </xf>
    <xf numFmtId="0" fontId="8" fillId="4" borderId="133" xfId="0" applyFont="1" applyFill="1" applyBorder="1" applyAlignment="1">
      <alignment horizontal="center" vertical="center" shrinkToFit="1"/>
    </xf>
    <xf numFmtId="0" fontId="26" fillId="4" borderId="136" xfId="0" applyFont="1" applyFill="1" applyBorder="1" applyAlignment="1">
      <alignment horizontal="center" vertical="center" shrinkToFit="1"/>
    </xf>
    <xf numFmtId="0" fontId="26" fillId="4" borderId="37" xfId="0" applyFont="1" applyFill="1" applyBorder="1" applyAlignment="1">
      <alignment horizontal="center" vertical="center" shrinkToFit="1"/>
    </xf>
    <xf numFmtId="0" fontId="26" fillId="4" borderId="38" xfId="0" applyFont="1" applyFill="1" applyBorder="1" applyAlignment="1">
      <alignment horizontal="center" vertical="center" shrinkToFit="1"/>
    </xf>
    <xf numFmtId="0" fontId="26" fillId="4" borderId="39" xfId="0" applyFont="1" applyFill="1" applyBorder="1" applyAlignment="1">
      <alignment horizontal="center" vertical="center" shrinkToFit="1"/>
    </xf>
    <xf numFmtId="0" fontId="26" fillId="4" borderId="43" xfId="0" applyFont="1" applyFill="1" applyBorder="1" applyAlignment="1">
      <alignment horizontal="center" vertical="center" shrinkToFit="1"/>
    </xf>
    <xf numFmtId="0" fontId="26" fillId="4" borderId="18" xfId="0" applyFont="1" applyFill="1" applyBorder="1" applyAlignment="1">
      <alignment horizontal="center" vertical="center" shrinkToFit="1"/>
    </xf>
    <xf numFmtId="0" fontId="26" fillId="4" borderId="19" xfId="0" applyFont="1" applyFill="1" applyBorder="1" applyAlignment="1">
      <alignment horizontal="center" vertical="center" shrinkToFit="1"/>
    </xf>
    <xf numFmtId="0" fontId="26" fillId="4" borderId="44" xfId="0" applyFont="1" applyFill="1" applyBorder="1" applyAlignment="1">
      <alignment horizontal="center" vertical="center" shrinkToFit="1"/>
    </xf>
    <xf numFmtId="0" fontId="26" fillId="4" borderId="31" xfId="0" applyFont="1" applyFill="1" applyBorder="1" applyAlignment="1">
      <alignment horizontal="center" vertical="center" shrinkToFit="1"/>
    </xf>
    <xf numFmtId="0" fontId="26" fillId="4" borderId="32" xfId="0" applyFont="1" applyFill="1" applyBorder="1" applyAlignment="1">
      <alignment horizontal="center" vertical="center" shrinkToFit="1"/>
    </xf>
    <xf numFmtId="0" fontId="8" fillId="0" borderId="138" xfId="0" applyFont="1" applyBorder="1" applyAlignment="1">
      <alignment horizontal="center" vertical="center" shrinkToFit="1"/>
    </xf>
    <xf numFmtId="0" fontId="26" fillId="0" borderId="217" xfId="0" applyFont="1" applyBorder="1" applyAlignment="1">
      <alignment horizontal="center" vertical="center" shrinkToFit="1"/>
    </xf>
    <xf numFmtId="0" fontId="26" fillId="0" borderId="216" xfId="0" applyFont="1" applyBorder="1" applyAlignment="1">
      <alignment horizontal="center" vertical="center" shrinkToFit="1"/>
    </xf>
    <xf numFmtId="0" fontId="26" fillId="0" borderId="130" xfId="0" applyFont="1" applyBorder="1" applyAlignment="1">
      <alignment horizontal="center" vertical="center" shrinkToFit="1"/>
    </xf>
    <xf numFmtId="0" fontId="8" fillId="0" borderId="137" xfId="0" applyFont="1" applyBorder="1" applyAlignment="1">
      <alignment horizontal="center" vertical="center" shrinkToFit="1"/>
    </xf>
    <xf numFmtId="0" fontId="8" fillId="2" borderId="142" xfId="0" applyFont="1" applyFill="1" applyBorder="1" applyAlignment="1">
      <alignment horizontal="center" vertical="center" shrinkToFit="1"/>
    </xf>
    <xf numFmtId="0" fontId="26" fillId="0" borderId="136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5" borderId="217" xfId="0" applyFont="1" applyFill="1" applyBorder="1" applyAlignment="1">
      <alignment horizontal="center" vertical="center" shrinkToFit="1"/>
    </xf>
    <xf numFmtId="0" fontId="26" fillId="5" borderId="139" xfId="0" applyFont="1" applyFill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26" fillId="5" borderId="217" xfId="0" applyFont="1" applyFill="1" applyBorder="1" applyAlignment="1">
      <alignment horizontal="center" vertical="center"/>
    </xf>
    <xf numFmtId="0" fontId="26" fillId="5" borderId="204" xfId="0" applyFont="1" applyFill="1" applyBorder="1" applyAlignment="1">
      <alignment horizontal="center" vertical="center"/>
    </xf>
    <xf numFmtId="0" fontId="26" fillId="5" borderId="206" xfId="0" applyFont="1" applyFill="1" applyBorder="1" applyAlignment="1">
      <alignment horizontal="center" vertical="center"/>
    </xf>
    <xf numFmtId="0" fontId="26" fillId="5" borderId="143" xfId="0" applyFont="1" applyFill="1" applyBorder="1" applyAlignment="1">
      <alignment horizontal="center" vertical="center"/>
    </xf>
    <xf numFmtId="0" fontId="26" fillId="5" borderId="144" xfId="0" applyFont="1" applyFill="1" applyBorder="1" applyAlignment="1">
      <alignment horizontal="center" vertical="center"/>
    </xf>
    <xf numFmtId="0" fontId="26" fillId="5" borderId="145" xfId="0" applyFont="1" applyFill="1" applyBorder="1" applyAlignment="1">
      <alignment horizontal="center" vertical="center"/>
    </xf>
    <xf numFmtId="0" fontId="26" fillId="0" borderId="205" xfId="0" applyFont="1" applyBorder="1" applyAlignment="1">
      <alignment horizontal="center" vertical="center"/>
    </xf>
    <xf numFmtId="0" fontId="26" fillId="0" borderId="204" xfId="0" applyFont="1" applyBorder="1" applyAlignment="1">
      <alignment horizontal="center" vertical="center"/>
    </xf>
    <xf numFmtId="0" fontId="26" fillId="0" borderId="206" xfId="0" applyFont="1" applyBorder="1" applyAlignment="1">
      <alignment horizontal="center" vertical="center"/>
    </xf>
    <xf numFmtId="0" fontId="26" fillId="5" borderId="205" xfId="0" applyFont="1" applyFill="1" applyBorder="1" applyAlignment="1">
      <alignment horizontal="center" vertical="center"/>
    </xf>
    <xf numFmtId="0" fontId="26" fillId="5" borderId="146" xfId="0" applyFont="1" applyFill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140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41" xfId="0" applyFont="1" applyBorder="1" applyAlignment="1">
      <alignment horizontal="center" vertical="center"/>
    </xf>
    <xf numFmtId="0" fontId="26" fillId="0" borderId="147" xfId="0" applyFont="1" applyBorder="1" applyAlignment="1">
      <alignment horizontal="center" vertical="center"/>
    </xf>
    <xf numFmtId="0" fontId="26" fillId="0" borderId="148" xfId="0" applyFont="1" applyBorder="1" applyAlignment="1">
      <alignment horizontal="center" vertical="center"/>
    </xf>
    <xf numFmtId="0" fontId="26" fillId="0" borderId="149" xfId="0" applyFont="1" applyBorder="1" applyAlignment="1">
      <alignment horizontal="center" vertical="center"/>
    </xf>
    <xf numFmtId="0" fontId="8" fillId="0" borderId="150" xfId="0" applyFont="1" applyBorder="1" applyAlignment="1">
      <alignment horizontal="center" vertical="center" shrinkToFit="1"/>
    </xf>
    <xf numFmtId="0" fontId="42" fillId="0" borderId="151" xfId="0" applyFont="1" applyBorder="1" applyAlignment="1">
      <alignment vertical="center" shrinkToFit="1"/>
    </xf>
    <xf numFmtId="0" fontId="8" fillId="0" borderId="124" xfId="0" applyFont="1" applyBorder="1" applyAlignment="1">
      <alignment horizontal="center" vertical="center"/>
    </xf>
    <xf numFmtId="0" fontId="8" fillId="0" borderId="129" xfId="0" applyFont="1" applyBorder="1" applyAlignment="1">
      <alignment horizontal="center" vertical="center"/>
    </xf>
    <xf numFmtId="0" fontId="8" fillId="0" borderId="134" xfId="0" applyFont="1" applyBorder="1" applyAlignment="1">
      <alignment horizontal="center" vertical="center"/>
    </xf>
    <xf numFmtId="0" fontId="8" fillId="4" borderId="138" xfId="0" applyFont="1" applyFill="1" applyBorder="1" applyAlignment="1">
      <alignment horizontal="center" vertical="center"/>
    </xf>
    <xf numFmtId="0" fontId="8" fillId="4" borderId="129" xfId="0" applyFont="1" applyFill="1" applyBorder="1" applyAlignment="1">
      <alignment horizontal="center" vertical="center"/>
    </xf>
    <xf numFmtId="0" fontId="8" fillId="4" borderId="134" xfId="0" applyFont="1" applyFill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45" fillId="4" borderId="27" xfId="0" applyFont="1" applyFill="1" applyBorder="1" applyAlignment="1">
      <alignment horizontal="center" vertical="center" shrinkToFit="1"/>
    </xf>
    <xf numFmtId="0" fontId="45" fillId="4" borderId="28" xfId="0" applyFont="1" applyFill="1" applyBorder="1" applyAlignment="1">
      <alignment horizontal="center" vertical="center" shrinkToFit="1"/>
    </xf>
    <xf numFmtId="0" fontId="45" fillId="4" borderId="29" xfId="0" applyFont="1" applyFill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/>
    </xf>
    <xf numFmtId="0" fontId="26" fillId="5" borderId="143" xfId="0" applyFont="1" applyFill="1" applyBorder="1" applyAlignment="1">
      <alignment horizontal="center" vertical="center" shrinkToFit="1"/>
    </xf>
    <xf numFmtId="0" fontId="26" fillId="5" borderId="144" xfId="0" applyFont="1" applyFill="1" applyBorder="1" applyAlignment="1">
      <alignment horizontal="center" vertical="center" shrinkToFit="1"/>
    </xf>
    <xf numFmtId="0" fontId="26" fillId="5" borderId="145" xfId="0" applyFont="1" applyFill="1" applyBorder="1" applyAlignment="1">
      <alignment horizontal="center" vertical="center" shrinkToFit="1"/>
    </xf>
    <xf numFmtId="0" fontId="26" fillId="5" borderId="146" xfId="0" applyFont="1" applyFill="1" applyBorder="1" applyAlignment="1">
      <alignment horizontal="center" vertical="center" shrinkToFit="1"/>
    </xf>
    <xf numFmtId="0" fontId="26" fillId="8" borderId="205" xfId="0" applyFont="1" applyFill="1" applyBorder="1" applyAlignment="1">
      <alignment horizontal="center" vertical="center" shrinkToFit="1"/>
    </xf>
    <xf numFmtId="0" fontId="26" fillId="8" borderId="204" xfId="0" applyFont="1" applyFill="1" applyBorder="1" applyAlignment="1">
      <alignment horizontal="center" vertical="center" shrinkToFit="1"/>
    </xf>
    <xf numFmtId="0" fontId="26" fillId="8" borderId="206" xfId="0" applyFont="1" applyFill="1" applyBorder="1" applyAlignment="1">
      <alignment horizontal="center" vertical="center" shrinkToFit="1"/>
    </xf>
    <xf numFmtId="0" fontId="26" fillId="0" borderId="140" xfId="0" applyFont="1" applyBorder="1" applyAlignment="1">
      <alignment horizontal="center" vertical="center" shrinkToFit="1"/>
    </xf>
    <xf numFmtId="0" fontId="26" fillId="0" borderId="141" xfId="0" applyFont="1" applyBorder="1" applyAlignment="1">
      <alignment horizontal="center" vertical="center" shrinkToFit="1"/>
    </xf>
    <xf numFmtId="0" fontId="26" fillId="0" borderId="147" xfId="0" applyFont="1" applyBorder="1" applyAlignment="1">
      <alignment horizontal="center" vertical="center" shrinkToFit="1"/>
    </xf>
    <xf numFmtId="0" fontId="26" fillId="0" borderId="148" xfId="0" applyFont="1" applyBorder="1" applyAlignment="1">
      <alignment horizontal="center" vertical="center" shrinkToFit="1"/>
    </xf>
    <xf numFmtId="0" fontId="26" fillId="0" borderId="149" xfId="0" applyFont="1" applyBorder="1" applyAlignment="1">
      <alignment horizontal="center" vertical="center" shrinkToFit="1"/>
    </xf>
    <xf numFmtId="0" fontId="33" fillId="0" borderId="206" xfId="0" applyFont="1" applyBorder="1" applyAlignment="1">
      <alignment horizontal="center" vertical="center" shrinkToFit="1"/>
    </xf>
    <xf numFmtId="0" fontId="44" fillId="0" borderId="213" xfId="0" applyFont="1" applyBorder="1" applyAlignment="1">
      <alignment vertical="center" shrinkToFit="1"/>
    </xf>
    <xf numFmtId="0" fontId="33" fillId="6" borderId="206" xfId="0" applyFont="1" applyFill="1" applyBorder="1" applyAlignment="1">
      <alignment horizontal="center" vertical="center" shrinkToFit="1"/>
    </xf>
    <xf numFmtId="0" fontId="44" fillId="6" borderId="213" xfId="0" applyFont="1" applyFill="1" applyBorder="1" applyAlignment="1">
      <alignment vertical="center" shrinkToFit="1"/>
    </xf>
    <xf numFmtId="0" fontId="34" fillId="0" borderId="218" xfId="0" applyFont="1" applyBorder="1" applyAlignment="1">
      <alignment horizontal="center" vertical="center"/>
    </xf>
    <xf numFmtId="0" fontId="34" fillId="0" borderId="220" xfId="0" applyFont="1" applyBorder="1" applyAlignment="1">
      <alignment horizontal="center" vertical="center"/>
    </xf>
    <xf numFmtId="0" fontId="51" fillId="0" borderId="219" xfId="0" applyFont="1" applyBorder="1" applyAlignment="1">
      <alignment horizontal="center" vertical="center"/>
    </xf>
    <xf numFmtId="0" fontId="51" fillId="0" borderId="218" xfId="0" applyFont="1" applyBorder="1" applyAlignment="1">
      <alignment horizontal="center" vertical="center"/>
    </xf>
    <xf numFmtId="0" fontId="51" fillId="0" borderId="220" xfId="0" applyFont="1" applyBorder="1" applyAlignment="1">
      <alignment horizontal="center" vertical="center"/>
    </xf>
    <xf numFmtId="0" fontId="51" fillId="0" borderId="219" xfId="0" applyFont="1" applyBorder="1">
      <alignment vertical="center"/>
    </xf>
  </cellXfs>
  <cellStyles count="1">
    <cellStyle name="標準" xfId="0" builtinId="0"/>
  </cellStyles>
  <dxfs count="1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5165-B7B5-4FEC-ADF7-F8A630D2FF18}">
  <sheetPr>
    <tabColor rgb="FF0070C0"/>
    <pageSetUpPr fitToPage="1"/>
  </sheetPr>
  <dimension ref="A1:V42"/>
  <sheetViews>
    <sheetView view="pageBreakPreview" zoomScale="60" zoomScaleNormal="55" workbookViewId="0">
      <selection activeCell="P11" sqref="P11:P14"/>
    </sheetView>
  </sheetViews>
  <sheetFormatPr defaultColWidth="9" defaultRowHeight="18.75" x14ac:dyDescent="0.4"/>
  <cols>
    <col min="1" max="1" width="21.5" style="1" customWidth="1"/>
    <col min="2" max="21" width="8.5" style="1" customWidth="1"/>
    <col min="22" max="22" width="4.5" style="1" bestFit="1" customWidth="1"/>
    <col min="23" max="23" width="4" style="1" bestFit="1" customWidth="1"/>
    <col min="24" max="24" width="6" style="1" bestFit="1" customWidth="1"/>
    <col min="25" max="25" width="3.5" style="1" bestFit="1" customWidth="1"/>
    <col min="26" max="26" width="4" style="1" bestFit="1" customWidth="1"/>
    <col min="27" max="16384" width="9" style="1"/>
  </cols>
  <sheetData>
    <row r="1" spans="1:20" ht="51" customHeight="1" x14ac:dyDescent="0.4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0" ht="31.5" customHeight="1" x14ac:dyDescent="0.4">
      <c r="A2" s="2"/>
      <c r="B2" s="201" t="e">
        <v>#N/A</v>
      </c>
      <c r="C2" s="201"/>
      <c r="D2" s="3" t="s">
        <v>1</v>
      </c>
      <c r="E2" s="2"/>
      <c r="F2" s="202" t="s">
        <v>15</v>
      </c>
      <c r="G2" s="202"/>
      <c r="H2" s="4"/>
      <c r="I2" s="203" t="s">
        <v>16</v>
      </c>
      <c r="J2" s="203"/>
      <c r="K2" s="4" t="s">
        <v>92</v>
      </c>
      <c r="L2" s="2"/>
      <c r="M2" s="4"/>
      <c r="N2" s="2"/>
      <c r="O2" s="203" t="s">
        <v>17</v>
      </c>
      <c r="P2" s="203"/>
      <c r="Q2" s="203"/>
      <c r="R2" s="4" t="s">
        <v>2</v>
      </c>
      <c r="S2" s="2"/>
      <c r="T2" s="2"/>
    </row>
    <row r="3" spans="1:20" ht="15" customHeight="1" x14ac:dyDescent="0.4">
      <c r="A3" s="2"/>
      <c r="B3" s="78"/>
      <c r="C3" s="78"/>
      <c r="D3" s="3"/>
      <c r="E3" s="2"/>
      <c r="F3" s="79"/>
      <c r="G3" s="79"/>
      <c r="H3" s="4"/>
      <c r="I3" s="80"/>
      <c r="J3" s="80"/>
      <c r="K3" s="4"/>
      <c r="L3" s="2"/>
      <c r="M3" s="4"/>
      <c r="N3" s="2"/>
      <c r="O3" s="80"/>
      <c r="P3" s="80"/>
      <c r="Q3" s="80"/>
      <c r="R3" s="4"/>
      <c r="S3" s="2"/>
      <c r="T3" s="2"/>
    </row>
    <row r="4" spans="1:20" ht="24" customHeight="1" x14ac:dyDescent="0.4">
      <c r="A4" s="2"/>
      <c r="B4" s="207" t="s">
        <v>82</v>
      </c>
      <c r="C4" s="207"/>
      <c r="D4" s="207"/>
      <c r="E4" s="207" t="s">
        <v>83</v>
      </c>
      <c r="F4" s="207"/>
      <c r="G4" s="207"/>
      <c r="H4" s="207" t="s">
        <v>84</v>
      </c>
      <c r="I4" s="207"/>
      <c r="J4" s="207"/>
      <c r="K4" s="207" t="s">
        <v>85</v>
      </c>
      <c r="L4" s="207"/>
      <c r="M4" s="207"/>
      <c r="N4" s="86"/>
      <c r="O4" s="86"/>
      <c r="P4" s="86"/>
      <c r="Q4" s="86"/>
      <c r="R4" s="86"/>
      <c r="S4" s="86"/>
      <c r="T4" s="86"/>
    </row>
    <row r="5" spans="1:20" ht="24" customHeight="1" thickBot="1" x14ac:dyDescent="0.45">
      <c r="A5" s="2"/>
      <c r="B5" s="208" t="str">
        <f>B6</f>
        <v>久　　慈</v>
      </c>
      <c r="C5" s="208"/>
      <c r="D5" s="208"/>
      <c r="E5" s="208" t="str">
        <f t="shared" ref="E5" si="0">E6</f>
        <v>盛岡工業</v>
      </c>
      <c r="F5" s="208"/>
      <c r="G5" s="208"/>
      <c r="H5" s="208" t="str">
        <f t="shared" ref="H5" si="1">H6</f>
        <v>岩　　手</v>
      </c>
      <c r="I5" s="208"/>
      <c r="J5" s="208"/>
      <c r="K5" s="208" t="str">
        <f t="shared" ref="K5" si="2">K6</f>
        <v>盛岡市立</v>
      </c>
      <c r="L5" s="208"/>
      <c r="M5" s="208"/>
      <c r="N5" s="86"/>
      <c r="O5" s="86"/>
      <c r="P5" s="86"/>
      <c r="Q5" s="86"/>
      <c r="R5" s="86"/>
      <c r="S5" s="86"/>
      <c r="T5" s="86"/>
    </row>
    <row r="6" spans="1:20" ht="66" customHeight="1" thickTop="1" thickBot="1" x14ac:dyDescent="0.45">
      <c r="A6" s="6"/>
      <c r="B6" s="204" t="s">
        <v>18</v>
      </c>
      <c r="C6" s="204" t="e">
        <v>#REF!</v>
      </c>
      <c r="D6" s="205" t="e">
        <v>#REF!</v>
      </c>
      <c r="E6" s="206" t="s">
        <v>19</v>
      </c>
      <c r="F6" s="204" t="e">
        <v>#REF!</v>
      </c>
      <c r="G6" s="205" t="e">
        <v>#REF!</v>
      </c>
      <c r="H6" s="206" t="s">
        <v>20</v>
      </c>
      <c r="I6" s="204" t="e">
        <v>#REF!</v>
      </c>
      <c r="J6" s="205" t="e">
        <v>#REF!</v>
      </c>
      <c r="K6" s="206" t="s">
        <v>21</v>
      </c>
      <c r="L6" s="204" t="e">
        <v>#REF!</v>
      </c>
      <c r="M6" s="204" t="e">
        <v>#REF!</v>
      </c>
      <c r="N6" s="7" t="s">
        <v>3</v>
      </c>
      <c r="O6" s="8" t="s">
        <v>4</v>
      </c>
      <c r="P6" s="8" t="s">
        <v>5</v>
      </c>
      <c r="Q6" s="8" t="s">
        <v>6</v>
      </c>
      <c r="R6" s="9" t="s">
        <v>7</v>
      </c>
    </row>
    <row r="7" spans="1:20" ht="25.5" thickTop="1" x14ac:dyDescent="0.4">
      <c r="A7" s="218" t="str">
        <f>B6</f>
        <v>久　　慈</v>
      </c>
      <c r="B7" s="221"/>
      <c r="C7" s="221"/>
      <c r="D7" s="222"/>
      <c r="E7" s="227" t="str">
        <f>IF(E8="","",IF(E8&gt;G8,"○",IF(E8=0,"×","△")))</f>
        <v>△</v>
      </c>
      <c r="F7" s="228"/>
      <c r="G7" s="229"/>
      <c r="H7" s="227" t="str">
        <f>IF(H8="","",IF(H8&gt;J8,"○",IF(H8=0,"×","△")))</f>
        <v>△</v>
      </c>
      <c r="I7" s="228"/>
      <c r="J7" s="229"/>
      <c r="K7" s="227" t="str">
        <f>IF(K8="","",IF(K8&gt;M8,"○",IF(K8=0,"×","△")))</f>
        <v>△</v>
      </c>
      <c r="L7" s="228"/>
      <c r="M7" s="228"/>
      <c r="N7" s="230">
        <f>IF(COUNTIF($B7:$M7,"○")+COUNTIF($B9:$M9,"○")+COUNTIF($B7:$M7,"△")+COUNTIF($B9:$M9,"△")+COUNTIF($B7:$M7,"×")+COUNTIF($B9:$M9,"×")&lt;1,"",COUNTIF($B7:$M7,"○")*2+COUNTIF($B9:$M9,"○")*2+COUNTIF($B7:$M7,"△")+COUNTIF($B9:$M9,"△"))</f>
        <v>5</v>
      </c>
      <c r="O7" s="209">
        <f>IF(SUM(B8,E8,H8,K8,B10,E10,H10,K10)=0,"",SUM(B8,E8,H8,K8,B10,E10,,H10,K10,))</f>
        <v>271</v>
      </c>
      <c r="P7" s="209">
        <f>IF(SUM(D8,G8,J8,M8,D10,G10,J10,M10)=0,"",SUM(D8,G8,J8,M8,D10,G10,J10,M10))</f>
        <v>492</v>
      </c>
      <c r="Q7" s="209">
        <f>IFERROR(O7-P7,"")</f>
        <v>-221</v>
      </c>
      <c r="R7" s="212">
        <v>4</v>
      </c>
    </row>
    <row r="8" spans="1:20" ht="24.75" x14ac:dyDescent="0.4">
      <c r="A8" s="219"/>
      <c r="B8" s="223"/>
      <c r="C8" s="223"/>
      <c r="D8" s="224"/>
      <c r="E8" s="93">
        <v>59</v>
      </c>
      <c r="F8" s="94" t="s">
        <v>54</v>
      </c>
      <c r="G8" s="95">
        <v>120</v>
      </c>
      <c r="H8" s="148">
        <v>49</v>
      </c>
      <c r="I8" s="100" t="s">
        <v>54</v>
      </c>
      <c r="J8" s="100">
        <v>79</v>
      </c>
      <c r="K8" s="148">
        <v>57</v>
      </c>
      <c r="L8" s="100" t="s">
        <v>54</v>
      </c>
      <c r="M8" s="100">
        <v>112</v>
      </c>
      <c r="N8" s="231"/>
      <c r="O8" s="210"/>
      <c r="P8" s="210"/>
      <c r="Q8" s="210"/>
      <c r="R8" s="213"/>
    </row>
    <row r="9" spans="1:20" ht="24.75" x14ac:dyDescent="0.4">
      <c r="A9" s="219"/>
      <c r="B9" s="223"/>
      <c r="C9" s="223"/>
      <c r="D9" s="224"/>
      <c r="E9" s="215" t="str">
        <f>IF(E10="","",IF(E10&gt;G10,"○",IF(E10=0,"×","△")))</f>
        <v>△</v>
      </c>
      <c r="F9" s="216"/>
      <c r="G9" s="217"/>
      <c r="H9" s="215" t="str">
        <f>IF(H10="","",IF(H10&gt;J10,"○",IF(H10=0,"×","△")))</f>
        <v>×</v>
      </c>
      <c r="I9" s="216"/>
      <c r="J9" s="217"/>
      <c r="K9" s="215" t="str">
        <f>IF(K10="","",IF(K10&gt;M10,"○",IF(K10=0,"×","△")))</f>
        <v>△</v>
      </c>
      <c r="L9" s="216"/>
      <c r="M9" s="216"/>
      <c r="N9" s="231"/>
      <c r="O9" s="210"/>
      <c r="P9" s="210"/>
      <c r="Q9" s="210"/>
      <c r="R9" s="213"/>
    </row>
    <row r="10" spans="1:20" ht="24.75" x14ac:dyDescent="0.4">
      <c r="A10" s="220"/>
      <c r="B10" s="225"/>
      <c r="C10" s="225"/>
      <c r="D10" s="226"/>
      <c r="E10" s="93">
        <v>51</v>
      </c>
      <c r="F10" s="94" t="s">
        <v>54</v>
      </c>
      <c r="G10" s="95">
        <v>87</v>
      </c>
      <c r="H10" s="96">
        <v>0</v>
      </c>
      <c r="I10" s="97" t="s">
        <v>54</v>
      </c>
      <c r="J10" s="97">
        <v>0</v>
      </c>
      <c r="K10" s="96">
        <v>55</v>
      </c>
      <c r="L10" s="97" t="s">
        <v>54</v>
      </c>
      <c r="M10" s="97">
        <v>94</v>
      </c>
      <c r="N10" s="232"/>
      <c r="O10" s="211"/>
      <c r="P10" s="211"/>
      <c r="Q10" s="211"/>
      <c r="R10" s="214"/>
    </row>
    <row r="11" spans="1:20" ht="24.75" x14ac:dyDescent="0.4">
      <c r="A11" s="242" t="str">
        <f>E6</f>
        <v>盛岡工業</v>
      </c>
      <c r="B11" s="243" t="str">
        <f>IF(B12="","",IF(B12&gt;D12,"○",IF(B12=0,"×","△")))</f>
        <v>○</v>
      </c>
      <c r="C11" s="243"/>
      <c r="D11" s="244"/>
      <c r="E11" s="245"/>
      <c r="F11" s="246"/>
      <c r="G11" s="247"/>
      <c r="H11" s="254" t="str">
        <f>IF(H12="","",IF(H12&gt;J12,"○",IF(H12=0,"×","△")))</f>
        <v>○</v>
      </c>
      <c r="I11" s="243"/>
      <c r="J11" s="244"/>
      <c r="K11" s="254" t="str">
        <f>IF(K12="","",IF(K12&gt;M12,"○",IF(K12=0,"×","△")))</f>
        <v>○</v>
      </c>
      <c r="L11" s="243"/>
      <c r="M11" s="243"/>
      <c r="N11" s="255">
        <f>IF(COUNTIF($B11:$M11,"○")+COUNTIF($B13:$M13,"○")+COUNTIF($B11:$M11,"△")+COUNTIF($B13:$M13,"△")+COUNTIF($B11:$M11,"×")+COUNTIF($B13:$M13,"×")&lt;1,"",COUNTIF($B11:$M11,"○")*2+COUNTIF($B13:$M13,"○")*2+COUNTIF($B11:$M11,"△")+COUNTIF($B13:$M13,"△"))</f>
        <v>12</v>
      </c>
      <c r="O11" s="233">
        <f>IF(SUM(B12,E12,H12,K12,B14,E14,H14,K14)=0,"",SUM(B12,E12,H12,K12,B14,E14,,H14,K14,))</f>
        <v>484</v>
      </c>
      <c r="P11" s="233">
        <f t="shared" ref="P11" si="3">IF(SUM(D12,G12,J12,M12,D14,G14,J14,M14)=0,"",SUM(D12,G12,J12,M12,D14,G14,J14,M14))</f>
        <v>333</v>
      </c>
      <c r="Q11" s="233">
        <f>IFERROR(O11-P11,"")</f>
        <v>151</v>
      </c>
      <c r="R11" s="236">
        <v>1</v>
      </c>
    </row>
    <row r="12" spans="1:20" ht="24.75" x14ac:dyDescent="0.4">
      <c r="A12" s="219"/>
      <c r="B12" s="149">
        <f>IF(G8="","",G8)</f>
        <v>120</v>
      </c>
      <c r="C12" s="149" t="s">
        <v>54</v>
      </c>
      <c r="D12" s="149">
        <f>IF(E8="","",E8)</f>
        <v>59</v>
      </c>
      <c r="E12" s="248"/>
      <c r="F12" s="249"/>
      <c r="G12" s="250"/>
      <c r="H12" s="149">
        <v>85</v>
      </c>
      <c r="I12" s="149" t="s">
        <v>54</v>
      </c>
      <c r="J12" s="149">
        <v>83</v>
      </c>
      <c r="K12" s="150">
        <v>81</v>
      </c>
      <c r="L12" s="149" t="s">
        <v>54</v>
      </c>
      <c r="M12" s="149">
        <v>69</v>
      </c>
      <c r="N12" s="256"/>
      <c r="O12" s="234"/>
      <c r="P12" s="234"/>
      <c r="Q12" s="234"/>
      <c r="R12" s="237"/>
    </row>
    <row r="13" spans="1:20" ht="24.75" x14ac:dyDescent="0.4">
      <c r="A13" s="219"/>
      <c r="B13" s="239" t="str">
        <f>IF(B14="","",IF(B14&gt;D14,"○",IF(B14=0,"×","△")))</f>
        <v>○</v>
      </c>
      <c r="C13" s="239"/>
      <c r="D13" s="240"/>
      <c r="E13" s="248"/>
      <c r="F13" s="249"/>
      <c r="G13" s="250"/>
      <c r="H13" s="241" t="str">
        <f>IF(H14="","",IF(H14&gt;J14,"○",IF(H14=0,"×","△")))</f>
        <v>○</v>
      </c>
      <c r="I13" s="239"/>
      <c r="J13" s="240"/>
      <c r="K13" s="241" t="str">
        <f>IF(K14="","",IF(K14&gt;M14,"○",IF(K14=0,"×","△")))</f>
        <v>○</v>
      </c>
      <c r="L13" s="239"/>
      <c r="M13" s="239"/>
      <c r="N13" s="256"/>
      <c r="O13" s="234"/>
      <c r="P13" s="234"/>
      <c r="Q13" s="234"/>
      <c r="R13" s="237"/>
    </row>
    <row r="14" spans="1:20" ht="24.75" x14ac:dyDescent="0.4">
      <c r="A14" s="220"/>
      <c r="B14" s="98">
        <f>IF(G10="","",G10)</f>
        <v>87</v>
      </c>
      <c r="C14" s="98" t="s">
        <v>54</v>
      </c>
      <c r="D14" s="98">
        <f>IF(E10="","",E10)</f>
        <v>51</v>
      </c>
      <c r="E14" s="251"/>
      <c r="F14" s="252"/>
      <c r="G14" s="253"/>
      <c r="H14" s="98">
        <v>20</v>
      </c>
      <c r="I14" s="98" t="s">
        <v>54</v>
      </c>
      <c r="J14" s="98">
        <v>0</v>
      </c>
      <c r="K14" s="99">
        <v>91</v>
      </c>
      <c r="L14" s="98" t="s">
        <v>54</v>
      </c>
      <c r="M14" s="98">
        <v>71</v>
      </c>
      <c r="N14" s="257"/>
      <c r="O14" s="235"/>
      <c r="P14" s="235"/>
      <c r="Q14" s="235"/>
      <c r="R14" s="238"/>
    </row>
    <row r="15" spans="1:20" ht="24.75" x14ac:dyDescent="0.4">
      <c r="A15" s="242" t="str">
        <f>H6</f>
        <v>岩　　手</v>
      </c>
      <c r="B15" s="260" t="str">
        <f>IF(B16="","",IF(B16&gt;D16,"○",IF(B16=0,"×","△")))</f>
        <v>○</v>
      </c>
      <c r="C15" s="260"/>
      <c r="D15" s="261"/>
      <c r="E15" s="262" t="str">
        <f>IF(E16="","",IF(E16&gt;G16,"○",IF(E16=0,"×","△")))</f>
        <v>△</v>
      </c>
      <c r="F15" s="260"/>
      <c r="G15" s="261"/>
      <c r="H15" s="263"/>
      <c r="I15" s="264"/>
      <c r="J15" s="265"/>
      <c r="K15" s="262" t="str">
        <f>IF(K16="","",IF(K16&gt;M16,"○",IF(K16=0,"×","△")))</f>
        <v>○</v>
      </c>
      <c r="L15" s="260"/>
      <c r="M15" s="260"/>
      <c r="N15" s="272">
        <f>IF(COUNTIF($B15:$M15,"○")+COUNTIF($B17:$M17,"○")+COUNTIF($B15:$M15,"△")+COUNTIF($B17:$M17,"△")+COUNTIF($B15:$M15,"×")+COUNTIF($B17:$M17,"×")&lt;1,"",COUNTIF($B15:$M15,"○")*2+COUNTIF($B17:$M17,"○")*2+COUNTIF($B15:$M15,"△")+COUNTIF($B17:$M17,"△"))</f>
        <v>6</v>
      </c>
      <c r="O15" s="258">
        <f>IF(SUM(B16,E16,H16,K16,B18,E18,H18,K18)=0,"",SUM(B16,E16,H16,K16,B18,E18,,H18,K18,))</f>
        <v>329</v>
      </c>
      <c r="P15" s="258">
        <f t="shared" ref="P15" si="4">IF(SUM(D16,G16,J16,M16,D18,G18,J18,M18)=0,"",SUM(D16,G16,J16,M16,D18,G18,J18,M18))</f>
        <v>309</v>
      </c>
      <c r="Q15" s="258">
        <f>IFERROR(O15-P15,"")</f>
        <v>20</v>
      </c>
      <c r="R15" s="259">
        <v>3</v>
      </c>
    </row>
    <row r="16" spans="1:20" ht="24.75" x14ac:dyDescent="0.4">
      <c r="A16" s="219"/>
      <c r="B16" s="100">
        <f>IF(J8="","",J8)</f>
        <v>79</v>
      </c>
      <c r="C16" s="100" t="s">
        <v>54</v>
      </c>
      <c r="D16" s="100">
        <f>IF(H8="","",H8)</f>
        <v>49</v>
      </c>
      <c r="E16" s="148">
        <f>IF(J12="","",J12)</f>
        <v>83</v>
      </c>
      <c r="F16" s="100" t="s">
        <v>54</v>
      </c>
      <c r="G16" s="100">
        <f>IF(H12="","",H12)</f>
        <v>85</v>
      </c>
      <c r="H16" s="266"/>
      <c r="I16" s="267"/>
      <c r="J16" s="268"/>
      <c r="K16" s="93">
        <v>99</v>
      </c>
      <c r="L16" s="94" t="s">
        <v>54</v>
      </c>
      <c r="M16" s="100">
        <v>76</v>
      </c>
      <c r="N16" s="231"/>
      <c r="O16" s="210"/>
      <c r="P16" s="210"/>
      <c r="Q16" s="210"/>
      <c r="R16" s="213"/>
    </row>
    <row r="17" spans="1:22" ht="24.75" x14ac:dyDescent="0.4">
      <c r="A17" s="219"/>
      <c r="B17" s="216" t="str">
        <f>IF(B18="","",IF(B18&gt;D18,"○",IF(B18=0,"×","△")))</f>
        <v>×</v>
      </c>
      <c r="C17" s="216"/>
      <c r="D17" s="217"/>
      <c r="E17" s="215" t="str">
        <f>IF(E18="","",IF(E18&gt;G18,"○",IF(E18=0,"×","△")))</f>
        <v>×</v>
      </c>
      <c r="F17" s="216"/>
      <c r="G17" s="217"/>
      <c r="H17" s="266"/>
      <c r="I17" s="267"/>
      <c r="J17" s="268"/>
      <c r="K17" s="215" t="str">
        <f>IF(K18="","",IF(K18&gt;M18,"○",IF(K18=0,"×","△")))</f>
        <v>△</v>
      </c>
      <c r="L17" s="216"/>
      <c r="M17" s="216"/>
      <c r="N17" s="231"/>
      <c r="O17" s="210"/>
      <c r="P17" s="210"/>
      <c r="Q17" s="210"/>
      <c r="R17" s="213"/>
    </row>
    <row r="18" spans="1:22" ht="24.75" x14ac:dyDescent="0.4">
      <c r="A18" s="220"/>
      <c r="B18" s="97">
        <f>IF(J10="","",J10)</f>
        <v>0</v>
      </c>
      <c r="C18" s="97" t="s">
        <v>54</v>
      </c>
      <c r="D18" s="97">
        <f>IF(H10="","",H10)</f>
        <v>0</v>
      </c>
      <c r="E18" s="96">
        <f>IF(J14="","",J14)</f>
        <v>0</v>
      </c>
      <c r="F18" s="97" t="s">
        <v>54</v>
      </c>
      <c r="G18" s="97">
        <f>IF(H14="","",H14)</f>
        <v>20</v>
      </c>
      <c r="H18" s="269"/>
      <c r="I18" s="270"/>
      <c r="J18" s="271"/>
      <c r="K18" s="93">
        <v>68</v>
      </c>
      <c r="L18" s="94" t="s">
        <v>54</v>
      </c>
      <c r="M18" s="100">
        <v>79</v>
      </c>
      <c r="N18" s="232"/>
      <c r="O18" s="211"/>
      <c r="P18" s="211"/>
      <c r="Q18" s="211"/>
      <c r="R18" s="214"/>
    </row>
    <row r="19" spans="1:22" ht="24.75" x14ac:dyDescent="0.4">
      <c r="A19" s="242" t="str">
        <f>K6</f>
        <v>盛岡市立</v>
      </c>
      <c r="B19" s="243" t="str">
        <f>IF(B20="","",IF(B20&gt;D20,"○",IF(B20=0,"×","△")))</f>
        <v>○</v>
      </c>
      <c r="C19" s="243"/>
      <c r="D19" s="244"/>
      <c r="E19" s="254" t="str">
        <f>IF(E20="","",IF(E20&gt;G20,"○",IF(E20=0,"×","△")))</f>
        <v>△</v>
      </c>
      <c r="F19" s="243"/>
      <c r="G19" s="244"/>
      <c r="H19" s="254" t="str">
        <f>IF(H20="","",IF(H20&gt;J20,"○",IF(H20=0,"×","△")))</f>
        <v>△</v>
      </c>
      <c r="I19" s="243"/>
      <c r="J19" s="244"/>
      <c r="K19" s="245"/>
      <c r="L19" s="246"/>
      <c r="M19" s="246"/>
      <c r="N19" s="255">
        <f>IF(COUNTIF($B19:$M19,"○")+COUNTIF($B21:$M21,"○")+COUNTIF($B19:$M19,"△")+COUNTIF($B21:$M21,"△")+COUNTIF($B19:$M19,"×")+COUNTIF($B21:$M21,"×")&lt;1,"",COUNTIF($B19:$M19,"○")*2+COUNTIF($B21:$M21,"○")*2+COUNTIF($B19:$M19,"△")+COUNTIF($B21:$M21,"△"))</f>
        <v>9</v>
      </c>
      <c r="O19" s="233">
        <f>IF(SUM(B20,E20,H20,K20,B22,E22,H22,K22)=0,"",SUM(B20,E20,H20,K20,B22,E22,,H22,K22,))</f>
        <v>501</v>
      </c>
      <c r="P19" s="233">
        <f t="shared" ref="P19" si="5">IF(SUM(D20,G20,J20,M20,D22,G22,J22,M22)=0,"",SUM(D20,G20,J20,M20,D22,G22,J22,M22))</f>
        <v>451</v>
      </c>
      <c r="Q19" s="233">
        <f>IFERROR(O19-P19,"")</f>
        <v>50</v>
      </c>
      <c r="R19" s="236">
        <v>2</v>
      </c>
    </row>
    <row r="20" spans="1:22" ht="24.75" x14ac:dyDescent="0.4">
      <c r="A20" s="219"/>
      <c r="B20" s="149">
        <f>IF(M8="","",M8)</f>
        <v>112</v>
      </c>
      <c r="C20" s="149" t="s">
        <v>54</v>
      </c>
      <c r="D20" s="149">
        <f>IF(K8="","",K8)</f>
        <v>57</v>
      </c>
      <c r="E20" s="150">
        <f>IF(M12="","",M12)</f>
        <v>69</v>
      </c>
      <c r="F20" s="149" t="s">
        <v>54</v>
      </c>
      <c r="G20" s="149">
        <f>IF(K12="","",K12)</f>
        <v>81</v>
      </c>
      <c r="H20" s="150">
        <f>IF(M16="","",M16)</f>
        <v>76</v>
      </c>
      <c r="I20" s="149" t="s">
        <v>54</v>
      </c>
      <c r="J20" s="149">
        <f>IF(K16="","",K16)</f>
        <v>99</v>
      </c>
      <c r="K20" s="248"/>
      <c r="L20" s="249"/>
      <c r="M20" s="249"/>
      <c r="N20" s="256"/>
      <c r="O20" s="234"/>
      <c r="P20" s="234"/>
      <c r="Q20" s="234"/>
      <c r="R20" s="237"/>
    </row>
    <row r="21" spans="1:22" ht="24.75" x14ac:dyDescent="0.4">
      <c r="A21" s="219"/>
      <c r="B21" s="239" t="str">
        <f>IF(B22="","",IF(B22&gt;D22,"○",IF(B22=0,"×","△")))</f>
        <v>○</v>
      </c>
      <c r="C21" s="239"/>
      <c r="D21" s="240"/>
      <c r="E21" s="241" t="str">
        <f>IF(E22="","",IF(E22&gt;G22,"○",IF(E22=0,"×","△")))</f>
        <v>△</v>
      </c>
      <c r="F21" s="239"/>
      <c r="G21" s="240"/>
      <c r="H21" s="241" t="str">
        <f>IF(H22="","",IF(H22&gt;J22,"○",IF(H22=0,"×","△")))</f>
        <v>○</v>
      </c>
      <c r="I21" s="239"/>
      <c r="J21" s="240"/>
      <c r="K21" s="248"/>
      <c r="L21" s="249"/>
      <c r="M21" s="249"/>
      <c r="N21" s="256"/>
      <c r="O21" s="234"/>
      <c r="P21" s="234"/>
      <c r="Q21" s="234"/>
      <c r="R21" s="237"/>
    </row>
    <row r="22" spans="1:22" ht="25.5" thickBot="1" x14ac:dyDescent="0.45">
      <c r="A22" s="275"/>
      <c r="B22" s="101">
        <f>IF(M10="","",M10)</f>
        <v>94</v>
      </c>
      <c r="C22" s="101" t="s">
        <v>54</v>
      </c>
      <c r="D22" s="101">
        <f>IF(K10="","",K10)</f>
        <v>55</v>
      </c>
      <c r="E22" s="102">
        <f>IF(M14="","",M14)</f>
        <v>71</v>
      </c>
      <c r="F22" s="101" t="s">
        <v>54</v>
      </c>
      <c r="G22" s="101">
        <f>IF(K14="","",K14)</f>
        <v>91</v>
      </c>
      <c r="H22" s="102">
        <f>IF(M18="","",M18)</f>
        <v>79</v>
      </c>
      <c r="I22" s="101" t="s">
        <v>54</v>
      </c>
      <c r="J22" s="101">
        <f>IF(K18="","",K18)</f>
        <v>68</v>
      </c>
      <c r="K22" s="276"/>
      <c r="L22" s="277"/>
      <c r="M22" s="277"/>
      <c r="N22" s="278"/>
      <c r="O22" s="273"/>
      <c r="P22" s="273"/>
      <c r="Q22" s="273"/>
      <c r="R22" s="274"/>
    </row>
    <row r="23" spans="1:22" s="10" customFormat="1" ht="19.5" customHeight="1" thickTop="1" x14ac:dyDescent="0.4"/>
    <row r="24" spans="1:22" s="10" customFormat="1" ht="19.5" customHeight="1" x14ac:dyDescent="0.4">
      <c r="A24" s="11" t="s">
        <v>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s="10" customFormat="1" ht="19.5" customHeight="1" x14ac:dyDescent="0.4">
      <c r="A25" s="10" t="s">
        <v>97</v>
      </c>
    </row>
    <row r="26" spans="1:22" s="10" customFormat="1" ht="19.5" customHeight="1" x14ac:dyDescent="0.4">
      <c r="A26" s="10" t="s">
        <v>94</v>
      </c>
    </row>
    <row r="27" spans="1:22" s="10" customFormat="1" ht="19.5" customHeight="1" x14ac:dyDescent="0.4">
      <c r="A27" s="10" t="s">
        <v>95</v>
      </c>
    </row>
    <row r="28" spans="1:22" s="11" customFormat="1" ht="19.5" customHeight="1" x14ac:dyDescent="0.4">
      <c r="A28" s="10" t="s">
        <v>98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10" customFormat="1" ht="19.5" customHeight="1" x14ac:dyDescent="0.4">
      <c r="A29" s="10" t="s">
        <v>93</v>
      </c>
    </row>
    <row r="30" spans="1:22" s="10" customFormat="1" ht="19.5" customHeight="1" x14ac:dyDescent="0.4">
      <c r="A30" s="10" t="s">
        <v>9</v>
      </c>
    </row>
    <row r="31" spans="1:22" s="15" customFormat="1" ht="22.5" x14ac:dyDescent="0.4">
      <c r="A31" s="12" t="s">
        <v>10</v>
      </c>
      <c r="B31" s="281" t="str">
        <f>IF(E36="","",VLOOKUP(E36,$B$36:$C$39,2,FALSE))</f>
        <v>久　　慈</v>
      </c>
      <c r="C31" s="281"/>
      <c r="D31" s="13" t="s">
        <v>11</v>
      </c>
      <c r="E31" s="281" t="str">
        <f>IF(F36="","",VLOOKUP(F36,$B$36:$C$39,2,FALSE))</f>
        <v>盛岡工業</v>
      </c>
      <c r="F31" s="281"/>
      <c r="G31" s="282" t="str">
        <f>IF(G36="","",VLOOKUP(G36,$B$36:$C$39,2,FALSE))</f>
        <v>岩　　手</v>
      </c>
      <c r="H31" s="282"/>
      <c r="I31" s="14" t="s">
        <v>11</v>
      </c>
      <c r="J31" s="282" t="str">
        <f>IF(H36="","",VLOOKUP(H36,$B$36:$C$39,2,FALSE))</f>
        <v>盛岡市立</v>
      </c>
      <c r="K31" s="282"/>
      <c r="L31" s="281" t="str">
        <f>IF(I36="","",VLOOKUP(I36,$B$36:$C$39,2,FALSE))</f>
        <v>久　　慈</v>
      </c>
      <c r="M31" s="281"/>
      <c r="N31" s="13" t="s">
        <v>11</v>
      </c>
      <c r="O31" s="281" t="str">
        <f>IF(J36="","",VLOOKUP(J36,$B$36:$C$39,2,FALSE))</f>
        <v>岩　　手</v>
      </c>
      <c r="P31" s="281"/>
      <c r="Q31" s="282" t="str">
        <f>IF(L36="","",VLOOKUP(K36,$B$36:$C$39,2,FALSE))</f>
        <v>盛岡工業</v>
      </c>
      <c r="R31" s="282"/>
      <c r="S31" s="14" t="s">
        <v>11</v>
      </c>
      <c r="T31" s="282" t="str">
        <f>IF(L36="","",VLOOKUP(L36,$B$36:$C$39,2,FALSE))</f>
        <v>盛岡市立</v>
      </c>
      <c r="U31" s="282"/>
    </row>
    <row r="32" spans="1:22" s="15" customFormat="1" ht="22.5" x14ac:dyDescent="0.4">
      <c r="A32" s="15" t="s">
        <v>12</v>
      </c>
      <c r="B32" s="279" t="str">
        <f>IF(E37="","",VLOOKUP(E37,$B$36:$C$39,2,FALSE))</f>
        <v>久　　慈</v>
      </c>
      <c r="C32" s="279"/>
      <c r="D32" s="16" t="s">
        <v>11</v>
      </c>
      <c r="E32" s="279" t="str">
        <f>IF(F37="","",VLOOKUP(F37,$B$36:$C$39,2,FALSE))</f>
        <v>盛岡市立</v>
      </c>
      <c r="F32" s="279"/>
      <c r="G32" s="280" t="str">
        <f>IF(G37="","",VLOOKUP(G37,$B$36:$C$39,2,FALSE))</f>
        <v>盛岡工業</v>
      </c>
      <c r="H32" s="280"/>
      <c r="I32" s="17" t="s">
        <v>11</v>
      </c>
      <c r="J32" s="280" t="str">
        <f>IF(H37="","",VLOOKUP(H37,$B$36:$C$39,2,FALSE))</f>
        <v>岩　　手</v>
      </c>
      <c r="K32" s="280"/>
      <c r="L32" s="279" t="str">
        <f>IF(I37="","",VLOOKUP(I37,$B$36:$C$39,2,FALSE))</f>
        <v>久　　慈</v>
      </c>
      <c r="M32" s="279"/>
      <c r="N32" s="16" t="s">
        <v>11</v>
      </c>
      <c r="O32" s="279" t="str">
        <f>IF(J37="","",VLOOKUP(J37,$B$36:$C$39,2,FALSE))</f>
        <v>盛岡工業</v>
      </c>
      <c r="P32" s="279"/>
      <c r="Q32" s="280" t="str">
        <f>IF(L37="","",VLOOKUP(K37,$B$36:$C$39,2,FALSE))</f>
        <v>岩　　手</v>
      </c>
      <c r="R32" s="280"/>
      <c r="S32" s="17" t="s">
        <v>11</v>
      </c>
      <c r="T32" s="280" t="str">
        <f t="shared" ref="T32:T34" si="6">IF(L37="","",VLOOKUP(L37,$B$36:$C$39,2,FALSE))</f>
        <v>盛岡市立</v>
      </c>
      <c r="U32" s="280"/>
    </row>
    <row r="33" spans="1:21" s="15" customFormat="1" ht="22.5" x14ac:dyDescent="0.4">
      <c r="A33" s="12" t="s">
        <v>13</v>
      </c>
      <c r="B33" s="281" t="str">
        <f>IF(E38="","",VLOOKUP(E38,$B$36:$C$39,2,FALSE))</f>
        <v>久　　慈</v>
      </c>
      <c r="C33" s="281"/>
      <c r="D33" s="13" t="s">
        <v>11</v>
      </c>
      <c r="E33" s="281" t="str">
        <f>IF(F38="","",VLOOKUP(F38,$B$36:$C$39,2,FALSE))</f>
        <v>岩　　手</v>
      </c>
      <c r="F33" s="281"/>
      <c r="G33" s="282" t="str">
        <f>IF(G38="","",VLOOKUP(G38,$B$36:$C$39,2,FALSE))</f>
        <v>盛岡工業</v>
      </c>
      <c r="H33" s="282"/>
      <c r="I33" s="14" t="s">
        <v>11</v>
      </c>
      <c r="J33" s="282" t="str">
        <f>IF(H38="","",VLOOKUP(H38,$B$36:$C$39,2,FALSE))</f>
        <v>盛岡市立</v>
      </c>
      <c r="K33" s="282"/>
      <c r="L33" s="281" t="str">
        <f>IF(I38="","",VLOOKUP(I38,$B$36:$C$39,2,FALSE))</f>
        <v>久　　慈</v>
      </c>
      <c r="M33" s="281"/>
      <c r="N33" s="13" t="s">
        <v>11</v>
      </c>
      <c r="O33" s="281" t="str">
        <f>IF(J38="","",VLOOKUP(J38,$B$36:$C$39,2,FALSE))</f>
        <v>盛岡市立</v>
      </c>
      <c r="P33" s="281"/>
      <c r="Q33" s="282" t="str">
        <f>IF(L38="","",VLOOKUP(K38,$B$36:$C$39,2,FALSE))</f>
        <v>盛岡工業</v>
      </c>
      <c r="R33" s="282"/>
      <c r="S33" s="14" t="s">
        <v>11</v>
      </c>
      <c r="T33" s="282" t="str">
        <f t="shared" si="6"/>
        <v>岩　　手</v>
      </c>
      <c r="U33" s="282"/>
    </row>
    <row r="34" spans="1:21" s="15" customFormat="1" ht="22.5" x14ac:dyDescent="0.4">
      <c r="A34" s="15" t="s">
        <v>14</v>
      </c>
      <c r="B34" s="279" t="str">
        <f>IF(E39="","",VLOOKUP(E39,$B$36:$C$39,2,FALSE))</f>
        <v/>
      </c>
      <c r="C34" s="279"/>
      <c r="D34" s="16" t="s">
        <v>11</v>
      </c>
      <c r="E34" s="279" t="str">
        <f>IF(F39="","",VLOOKUP(F39,$B$36:$C$39,2,FALSE))</f>
        <v/>
      </c>
      <c r="F34" s="279"/>
      <c r="G34" s="280" t="str">
        <f>IF(G39="","",VLOOKUP(G39,$B$36:$C$39,2,FALSE))</f>
        <v/>
      </c>
      <c r="H34" s="280"/>
      <c r="I34" s="17" t="s">
        <v>11</v>
      </c>
      <c r="J34" s="280" t="str">
        <f>IF(H39="","",VLOOKUP(H39,$B$36:$C$39,2,FALSE))</f>
        <v/>
      </c>
      <c r="K34" s="280"/>
      <c r="L34" s="279" t="str">
        <f>IF(I39="","",VLOOKUP(I39,$B$36:$C$39,2,FALSE))</f>
        <v/>
      </c>
      <c r="M34" s="279"/>
      <c r="N34" s="16" t="s">
        <v>11</v>
      </c>
      <c r="O34" s="279" t="str">
        <f>IF(J39="","",VLOOKUP(J39,$B$36:$C$39,2,FALSE))</f>
        <v/>
      </c>
      <c r="P34" s="279"/>
      <c r="Q34" s="280" t="str">
        <f>IF(L39="","",VLOOKUP(K39,$B$36:$C$39,2,FALSE))</f>
        <v/>
      </c>
      <c r="R34" s="280"/>
      <c r="S34" s="17" t="s">
        <v>11</v>
      </c>
      <c r="T34" s="280" t="str">
        <f t="shared" si="6"/>
        <v/>
      </c>
      <c r="U34" s="280"/>
    </row>
    <row r="35" spans="1:21" s="15" customFormat="1" ht="22.5" x14ac:dyDescent="0.4"/>
    <row r="36" spans="1:21" s="18" customFormat="1" ht="22.5" x14ac:dyDescent="0.4">
      <c r="B36" s="18">
        <v>1</v>
      </c>
      <c r="C36" s="18" t="str">
        <f>B6</f>
        <v>久　　慈</v>
      </c>
      <c r="E36" s="18">
        <v>1</v>
      </c>
      <c r="F36" s="18">
        <v>2</v>
      </c>
      <c r="G36" s="18">
        <v>3</v>
      </c>
      <c r="H36" s="18">
        <v>4</v>
      </c>
      <c r="I36" s="18">
        <v>1</v>
      </c>
      <c r="J36" s="18">
        <v>3</v>
      </c>
      <c r="K36" s="18">
        <v>2</v>
      </c>
      <c r="L36" s="18">
        <v>4</v>
      </c>
    </row>
    <row r="37" spans="1:21" s="18" customFormat="1" ht="22.5" x14ac:dyDescent="0.4">
      <c r="B37" s="18">
        <v>2</v>
      </c>
      <c r="C37" s="18" t="str">
        <f>E6</f>
        <v>盛岡工業</v>
      </c>
      <c r="E37" s="18">
        <v>1</v>
      </c>
      <c r="F37" s="18">
        <v>4</v>
      </c>
      <c r="G37" s="18">
        <v>2</v>
      </c>
      <c r="H37" s="18">
        <v>3</v>
      </c>
      <c r="I37" s="18">
        <v>1</v>
      </c>
      <c r="J37" s="18">
        <v>2</v>
      </c>
      <c r="K37" s="18">
        <v>3</v>
      </c>
      <c r="L37" s="18">
        <v>4</v>
      </c>
    </row>
    <row r="38" spans="1:21" s="18" customFormat="1" ht="22.5" x14ac:dyDescent="0.4">
      <c r="B38" s="18">
        <v>3</v>
      </c>
      <c r="C38" s="18" t="str">
        <f>H6</f>
        <v>岩　　手</v>
      </c>
      <c r="E38" s="18">
        <v>1</v>
      </c>
      <c r="F38" s="18">
        <v>3</v>
      </c>
      <c r="G38" s="18">
        <v>2</v>
      </c>
      <c r="H38" s="18">
        <v>4</v>
      </c>
      <c r="I38" s="18">
        <v>1</v>
      </c>
      <c r="J38" s="18">
        <v>4</v>
      </c>
      <c r="K38" s="18">
        <v>2</v>
      </c>
      <c r="L38" s="18">
        <v>3</v>
      </c>
    </row>
    <row r="39" spans="1:21" s="18" customFormat="1" ht="22.5" x14ac:dyDescent="0.4">
      <c r="B39" s="18">
        <v>4</v>
      </c>
      <c r="C39" s="18" t="str">
        <f>K6</f>
        <v>盛岡市立</v>
      </c>
    </row>
    <row r="40" spans="1:21" s="18" customFormat="1" ht="22.5" x14ac:dyDescent="0.4">
      <c r="B40" s="18">
        <v>5</v>
      </c>
    </row>
    <row r="41" spans="1:21" s="18" customFormat="1" ht="22.5" x14ac:dyDescent="0.4">
      <c r="B41" s="18">
        <v>6</v>
      </c>
    </row>
    <row r="42" spans="1:21" s="18" customFormat="1" ht="22.5" x14ac:dyDescent="0.4">
      <c r="B42" s="18">
        <v>7</v>
      </c>
    </row>
  </sheetData>
  <mergeCells count="101">
    <mergeCell ref="T31:U31"/>
    <mergeCell ref="B32:C32"/>
    <mergeCell ref="E32:F32"/>
    <mergeCell ref="G32:H32"/>
    <mergeCell ref="J32:K32"/>
    <mergeCell ref="L32:M32"/>
    <mergeCell ref="O32:P32"/>
    <mergeCell ref="Q32:R32"/>
    <mergeCell ref="T32:U32"/>
    <mergeCell ref="B31:C31"/>
    <mergeCell ref="E31:F31"/>
    <mergeCell ref="G31:H31"/>
    <mergeCell ref="J31:K31"/>
    <mergeCell ref="L31:M31"/>
    <mergeCell ref="O31:P31"/>
    <mergeCell ref="Q31:R31"/>
    <mergeCell ref="B34:C34"/>
    <mergeCell ref="E34:F34"/>
    <mergeCell ref="G34:H34"/>
    <mergeCell ref="J34:K34"/>
    <mergeCell ref="L34:M34"/>
    <mergeCell ref="O34:P34"/>
    <mergeCell ref="Q34:R34"/>
    <mergeCell ref="T34:U34"/>
    <mergeCell ref="B33:C33"/>
    <mergeCell ref="E33:F33"/>
    <mergeCell ref="G33:H33"/>
    <mergeCell ref="J33:K33"/>
    <mergeCell ref="L33:M33"/>
    <mergeCell ref="O33:P33"/>
    <mergeCell ref="Q33:R33"/>
    <mergeCell ref="T33:U33"/>
    <mergeCell ref="O19:O22"/>
    <mergeCell ref="P19:P22"/>
    <mergeCell ref="Q19:Q22"/>
    <mergeCell ref="R19:R22"/>
    <mergeCell ref="B21:D21"/>
    <mergeCell ref="E21:G21"/>
    <mergeCell ref="H21:J21"/>
    <mergeCell ref="A19:A22"/>
    <mergeCell ref="B19:D19"/>
    <mergeCell ref="E19:G19"/>
    <mergeCell ref="H19:J19"/>
    <mergeCell ref="K19:M22"/>
    <mergeCell ref="N19:N22"/>
    <mergeCell ref="O15:O18"/>
    <mergeCell ref="P15:P18"/>
    <mergeCell ref="Q15:Q18"/>
    <mergeCell ref="R15:R18"/>
    <mergeCell ref="B17:D17"/>
    <mergeCell ref="E17:G17"/>
    <mergeCell ref="K17:M17"/>
    <mergeCell ref="A15:A18"/>
    <mergeCell ref="B15:D15"/>
    <mergeCell ref="E15:G15"/>
    <mergeCell ref="H15:J18"/>
    <mergeCell ref="K15:M15"/>
    <mergeCell ref="N15:N18"/>
    <mergeCell ref="O11:O14"/>
    <mergeCell ref="P11:P14"/>
    <mergeCell ref="Q11:Q14"/>
    <mergeCell ref="R11:R14"/>
    <mergeCell ref="B13:D13"/>
    <mergeCell ref="H13:J13"/>
    <mergeCell ref="K13:M13"/>
    <mergeCell ref="A11:A14"/>
    <mergeCell ref="B11:D11"/>
    <mergeCell ref="E11:G14"/>
    <mergeCell ref="H11:J11"/>
    <mergeCell ref="K11:M11"/>
    <mergeCell ref="N11:N14"/>
    <mergeCell ref="O7:O10"/>
    <mergeCell ref="P7:P10"/>
    <mergeCell ref="Q7:Q10"/>
    <mergeCell ref="R7:R10"/>
    <mergeCell ref="E9:G9"/>
    <mergeCell ref="H9:J9"/>
    <mergeCell ref="K9:M9"/>
    <mergeCell ref="A7:A10"/>
    <mergeCell ref="B7:D10"/>
    <mergeCell ref="E7:G7"/>
    <mergeCell ref="H7:J7"/>
    <mergeCell ref="K7:M7"/>
    <mergeCell ref="N7:N10"/>
    <mergeCell ref="A1:T1"/>
    <mergeCell ref="B2:C2"/>
    <mergeCell ref="F2:G2"/>
    <mergeCell ref="I2:J2"/>
    <mergeCell ref="O2:Q2"/>
    <mergeCell ref="B6:D6"/>
    <mergeCell ref="E6:G6"/>
    <mergeCell ref="H6:J6"/>
    <mergeCell ref="K6:M6"/>
    <mergeCell ref="B4:D4"/>
    <mergeCell ref="B5:D5"/>
    <mergeCell ref="E4:G4"/>
    <mergeCell ref="H4:J4"/>
    <mergeCell ref="K4:M4"/>
    <mergeCell ref="E5:G5"/>
    <mergeCell ref="H5:J5"/>
    <mergeCell ref="K5:M5"/>
  </mergeCells>
  <phoneticPr fontId="2"/>
  <conditionalFormatting sqref="B7 E7:M10">
    <cfRule type="cellIs" dxfId="132" priority="4" operator="equal">
      <formula>"○"</formula>
    </cfRule>
  </conditionalFormatting>
  <conditionalFormatting sqref="B11:E11 H11:M14 B12:D14">
    <cfRule type="cellIs" dxfId="131" priority="3" operator="equal">
      <formula>"○"</formula>
    </cfRule>
  </conditionalFormatting>
  <conditionalFormatting sqref="B15:H15 K15:M18 B16:G18">
    <cfRule type="cellIs" dxfId="130" priority="2" operator="equal">
      <formula>"○"</formula>
    </cfRule>
  </conditionalFormatting>
  <conditionalFormatting sqref="B19:K19 B20:J22">
    <cfRule type="cellIs" dxfId="129" priority="1" operator="equal">
      <formula>"○"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CA83D-09A4-4493-8324-BE8F110B7BD3}">
  <sheetPr>
    <tabColor rgb="FF0070C0"/>
    <pageSetUpPr fitToPage="1"/>
  </sheetPr>
  <dimension ref="A1:AD63"/>
  <sheetViews>
    <sheetView view="pageBreakPreview" topLeftCell="A4" zoomScale="60" zoomScaleNormal="55" workbookViewId="0">
      <selection activeCell="P11" sqref="P11:P14"/>
    </sheetView>
  </sheetViews>
  <sheetFormatPr defaultColWidth="9" defaultRowHeight="18.75" x14ac:dyDescent="0.4"/>
  <cols>
    <col min="1" max="1" width="17" style="1" customWidth="1"/>
    <col min="2" max="22" width="6" style="1" customWidth="1"/>
    <col min="23" max="27" width="8.875" style="1" customWidth="1"/>
    <col min="28" max="16384" width="9" style="1"/>
  </cols>
  <sheetData>
    <row r="1" spans="1:27" ht="51" customHeight="1" x14ac:dyDescent="0.4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</row>
    <row r="2" spans="1:27" ht="31.5" customHeight="1" x14ac:dyDescent="0.4">
      <c r="A2" s="2"/>
      <c r="B2" s="201" t="e">
        <v>#N/A</v>
      </c>
      <c r="C2" s="201"/>
      <c r="D2" s="3" t="s">
        <v>1</v>
      </c>
      <c r="E2" s="19"/>
      <c r="F2" s="202" t="s">
        <v>15</v>
      </c>
      <c r="G2" s="202"/>
      <c r="H2" s="4"/>
      <c r="I2" s="203" t="s">
        <v>39</v>
      </c>
      <c r="J2" s="203"/>
      <c r="K2" s="4" t="s">
        <v>92</v>
      </c>
      <c r="L2" s="2"/>
      <c r="M2" s="4"/>
      <c r="N2" s="2"/>
      <c r="O2" s="203" t="s">
        <v>55</v>
      </c>
      <c r="P2" s="203"/>
      <c r="Q2" s="203"/>
      <c r="R2" s="4" t="s">
        <v>2</v>
      </c>
      <c r="S2" s="2"/>
      <c r="T2" s="2"/>
      <c r="U2" s="2"/>
      <c r="V2" s="2"/>
      <c r="W2" s="2"/>
      <c r="X2" s="2"/>
      <c r="Y2" s="2"/>
      <c r="Z2" s="2"/>
      <c r="AA2" s="2"/>
    </row>
    <row r="3" spans="1:27" ht="15" customHeight="1" x14ac:dyDescent="0.4">
      <c r="A3" s="2"/>
      <c r="B3" s="78"/>
      <c r="C3" s="78"/>
      <c r="D3" s="3"/>
      <c r="E3" s="19"/>
      <c r="F3" s="79"/>
      <c r="G3" s="79"/>
      <c r="H3" s="4"/>
      <c r="I3" s="80"/>
      <c r="J3" s="80"/>
      <c r="K3" s="4"/>
      <c r="L3" s="2"/>
      <c r="M3" s="4"/>
      <c r="N3" s="2"/>
      <c r="O3" s="80"/>
      <c r="P3" s="80"/>
      <c r="Q3" s="80"/>
      <c r="R3" s="4"/>
      <c r="S3" s="2"/>
      <c r="T3" s="2"/>
      <c r="U3" s="2"/>
      <c r="V3" s="2"/>
      <c r="W3" s="2"/>
      <c r="X3" s="2"/>
      <c r="Y3" s="2"/>
      <c r="Z3" s="2"/>
      <c r="AA3" s="2"/>
    </row>
    <row r="4" spans="1:27" s="30" customFormat="1" ht="24" customHeight="1" x14ac:dyDescent="0.4">
      <c r="B4" s="527" t="s">
        <v>86</v>
      </c>
      <c r="C4" s="528"/>
      <c r="D4" s="528"/>
      <c r="E4" s="527" t="s">
        <v>87</v>
      </c>
      <c r="F4" s="528"/>
      <c r="G4" s="528"/>
      <c r="H4" s="527" t="s">
        <v>88</v>
      </c>
      <c r="I4" s="528"/>
      <c r="J4" s="528"/>
      <c r="K4" s="527" t="s">
        <v>89</v>
      </c>
      <c r="L4" s="528"/>
      <c r="M4" s="528"/>
      <c r="N4" s="527" t="s">
        <v>90</v>
      </c>
      <c r="O4" s="528"/>
      <c r="P4" s="528"/>
    </row>
    <row r="5" spans="1:27" s="30" customFormat="1" ht="24" customHeight="1" thickBot="1" x14ac:dyDescent="0.45">
      <c r="B5" s="529" t="str">
        <f>B6</f>
        <v>盛岡第三</v>
      </c>
      <c r="C5" s="529"/>
      <c r="D5" s="529"/>
      <c r="E5" s="529" t="str">
        <f t="shared" ref="E5" si="0">E6</f>
        <v>盛岡大附属</v>
      </c>
      <c r="F5" s="529"/>
      <c r="G5" s="529"/>
      <c r="H5" s="529" t="str">
        <f t="shared" ref="H5" si="1">H6</f>
        <v>盛 岡 北</v>
      </c>
      <c r="I5" s="529"/>
      <c r="J5" s="529"/>
      <c r="K5" s="529" t="str">
        <f t="shared" ref="K5" si="2">K6</f>
        <v>盛岡中央</v>
      </c>
      <c r="L5" s="529"/>
      <c r="M5" s="529"/>
      <c r="N5" s="529" t="str">
        <f t="shared" ref="N5" si="3">N6</f>
        <v>盛岡農業</v>
      </c>
      <c r="O5" s="529"/>
      <c r="P5" s="529"/>
    </row>
    <row r="6" spans="1:27" ht="66" customHeight="1" thickTop="1" thickBot="1" x14ac:dyDescent="0.45">
      <c r="A6" s="41"/>
      <c r="B6" s="530" t="s">
        <v>56</v>
      </c>
      <c r="C6" s="531" t="e">
        <v>#REF!</v>
      </c>
      <c r="D6" s="532" t="e">
        <v>#REF!</v>
      </c>
      <c r="E6" s="533" t="s">
        <v>57</v>
      </c>
      <c r="F6" s="531" t="e">
        <v>#REF!</v>
      </c>
      <c r="G6" s="532" t="e">
        <v>#REF!</v>
      </c>
      <c r="H6" s="533" t="s">
        <v>58</v>
      </c>
      <c r="I6" s="531" t="e">
        <v>#REF!</v>
      </c>
      <c r="J6" s="532" t="e">
        <v>#REF!</v>
      </c>
      <c r="K6" s="533" t="s">
        <v>59</v>
      </c>
      <c r="L6" s="531" t="e">
        <v>#REF!</v>
      </c>
      <c r="M6" s="532" t="e">
        <v>#REF!</v>
      </c>
      <c r="N6" s="533" t="s">
        <v>60</v>
      </c>
      <c r="O6" s="531" t="e">
        <v>#REF!</v>
      </c>
      <c r="P6" s="532" t="e">
        <v>#REF!</v>
      </c>
      <c r="Q6" s="533" t="s">
        <v>61</v>
      </c>
      <c r="R6" s="531" t="e">
        <v>#REF!</v>
      </c>
      <c r="S6" s="532" t="e">
        <v>#REF!</v>
      </c>
      <c r="T6" s="533" t="s">
        <v>62</v>
      </c>
      <c r="U6" s="531" t="e">
        <v>#REF!</v>
      </c>
      <c r="V6" s="534" t="e">
        <v>#REF!</v>
      </c>
      <c r="W6" s="42" t="s">
        <v>3</v>
      </c>
      <c r="X6" s="43" t="s">
        <v>4</v>
      </c>
      <c r="Y6" s="43" t="s">
        <v>5</v>
      </c>
      <c r="Z6" s="43" t="s">
        <v>6</v>
      </c>
      <c r="AA6" s="44" t="s">
        <v>7</v>
      </c>
    </row>
    <row r="7" spans="1:27" ht="20.25" customHeight="1" thickTop="1" x14ac:dyDescent="0.4">
      <c r="A7" s="535" t="str">
        <f>B6</f>
        <v>盛岡第三</v>
      </c>
      <c r="B7" s="538"/>
      <c r="C7" s="539"/>
      <c r="D7" s="540"/>
      <c r="E7" s="547" t="str">
        <f>IF(E8="","",IF(E8&gt;G8,"○",IF(E8=0,"×","△")))</f>
        <v/>
      </c>
      <c r="F7" s="548"/>
      <c r="G7" s="549"/>
      <c r="H7" s="547" t="str">
        <f>IF(H8="","",IF(H8&gt;J8,"○",IF(H8=0,"×","△")))</f>
        <v>○</v>
      </c>
      <c r="I7" s="548"/>
      <c r="J7" s="549"/>
      <c r="K7" s="112" t="str">
        <f>IF(K8="","",IF(K8&gt;M8,"○",IF(K8=0,"×","△")))</f>
        <v/>
      </c>
      <c r="L7" s="113"/>
      <c r="M7" s="114"/>
      <c r="N7" s="547" t="str">
        <f>IF(N8="","",IF(N8&gt;P8,"○",IF(N8=0,"×","△")))</f>
        <v>△</v>
      </c>
      <c r="O7" s="548"/>
      <c r="P7" s="549"/>
      <c r="Q7" s="547" t="str">
        <f>IF(Q8="","",IF(Q8&gt;S8,"○",IF(Q8=0,"×","△")))</f>
        <v/>
      </c>
      <c r="R7" s="548"/>
      <c r="S7" s="549"/>
      <c r="T7" s="547" t="str">
        <f>IF(T8="","",IF(T8&gt;V8,"○",IF(T8=0,"×","△")))</f>
        <v/>
      </c>
      <c r="U7" s="548"/>
      <c r="V7" s="550"/>
      <c r="W7" s="554">
        <f>IF(COUNTIF($B7:$V7,"○")+COUNTIF($B9:$V9,"○")+COUNTIF($B7:$V7,"△")+COUNTIF($B9:$V9,"△")+COUNTIF($B7:$V7,"×")+COUNTIF($B9:$V9,"×")&lt;1,"",COUNTIF($B7:$V7,"○")*2+COUNTIF($B9:$V9,"○")*2+COUNTIF($B7:$V7,"△")+COUNTIF($B9:$V9,"△"))</f>
        <v>5</v>
      </c>
      <c r="X7" s="557">
        <f>IF(SUM(B8,E8,H8,K8,N8,Q8,T8,B10,E10,H10,K10,N10,Q10,T10)=0,"",SUM(B8,E8,H8,K8,N8,Q8,T8,B10,E10,H10,K10,N10,Q10,T10))</f>
        <v>254</v>
      </c>
      <c r="Y7" s="557">
        <f>IF(SUM(D8,G8,J8,M8,P8,S8,V8,D10,G10,J10,M10,P10,S10,V10)=0,"",SUM(D8,G8,J8,M8,P8,S8,V8,D10,G10,J10,M10,P10,S10,V10))</f>
        <v>182</v>
      </c>
      <c r="Z7" s="557">
        <f>IFERROR(X7-Y7,"")</f>
        <v>72</v>
      </c>
      <c r="AA7" s="558"/>
    </row>
    <row r="8" spans="1:27" ht="20.25" customHeight="1" x14ac:dyDescent="0.4">
      <c r="A8" s="536"/>
      <c r="B8" s="541"/>
      <c r="C8" s="542"/>
      <c r="D8" s="543"/>
      <c r="E8" s="125"/>
      <c r="F8" s="126" t="s">
        <v>54</v>
      </c>
      <c r="G8" s="127"/>
      <c r="H8" s="125">
        <v>94</v>
      </c>
      <c r="I8" s="126" t="s">
        <v>54</v>
      </c>
      <c r="J8" s="126">
        <v>39</v>
      </c>
      <c r="K8" s="125"/>
      <c r="L8" s="126" t="s">
        <v>54</v>
      </c>
      <c r="M8" s="127"/>
      <c r="N8" s="126">
        <v>70</v>
      </c>
      <c r="O8" s="126" t="s">
        <v>54</v>
      </c>
      <c r="P8" s="127">
        <v>86</v>
      </c>
      <c r="Q8" s="126"/>
      <c r="R8" s="126" t="s">
        <v>54</v>
      </c>
      <c r="S8" s="127"/>
      <c r="T8" s="125"/>
      <c r="U8" s="126" t="s">
        <v>54</v>
      </c>
      <c r="V8" s="162"/>
      <c r="W8" s="555"/>
      <c r="X8" s="424"/>
      <c r="Y8" s="424"/>
      <c r="Z8" s="424"/>
      <c r="AA8" s="559"/>
    </row>
    <row r="9" spans="1:27" ht="20.25" customHeight="1" x14ac:dyDescent="0.4">
      <c r="A9" s="536"/>
      <c r="B9" s="541"/>
      <c r="C9" s="542"/>
      <c r="D9" s="543"/>
      <c r="E9" s="561" t="str">
        <f>IF(E10="","",IF(E10&gt;G10,"○",IF(E10=0,"×","△")))</f>
        <v/>
      </c>
      <c r="F9" s="562"/>
      <c r="G9" s="563"/>
      <c r="H9" s="561" t="str">
        <f>IF(H10="","",IF(H10&gt;J10,"○",IF(H10=0,"×","△")))</f>
        <v>○</v>
      </c>
      <c r="I9" s="562"/>
      <c r="J9" s="563"/>
      <c r="K9" s="167" t="str">
        <f>IF(K10="","",IF(K10&gt;M10,"○",IF(K10=0,"×","△")))</f>
        <v/>
      </c>
      <c r="L9" s="168"/>
      <c r="M9" s="169"/>
      <c r="N9" s="561" t="str">
        <f>IF(N10="","",IF(N10&gt;P10,"○",IF(N10=0,"×","△")))</f>
        <v/>
      </c>
      <c r="O9" s="562"/>
      <c r="P9" s="563"/>
      <c r="Q9" s="564" t="str">
        <f>IF(Q10="","",IF(Q10&gt;S10,"○",IF(Q10=0,"×","△")))</f>
        <v/>
      </c>
      <c r="R9" s="565"/>
      <c r="S9" s="566"/>
      <c r="T9" s="564" t="str">
        <f>IF(T10="","",IF(T10&gt;V10,"○",IF(T10=0,"×","△")))</f>
        <v/>
      </c>
      <c r="U9" s="565"/>
      <c r="V9" s="570"/>
      <c r="W9" s="555"/>
      <c r="X9" s="424"/>
      <c r="Y9" s="424"/>
      <c r="Z9" s="424"/>
      <c r="AA9" s="559"/>
    </row>
    <row r="10" spans="1:27" ht="20.25" customHeight="1" x14ac:dyDescent="0.4">
      <c r="A10" s="537"/>
      <c r="B10" s="544"/>
      <c r="C10" s="545"/>
      <c r="D10" s="546"/>
      <c r="E10" s="115"/>
      <c r="F10" s="116" t="s">
        <v>54</v>
      </c>
      <c r="G10" s="116"/>
      <c r="H10" s="115">
        <v>90</v>
      </c>
      <c r="I10" s="116" t="s">
        <v>54</v>
      </c>
      <c r="J10" s="116">
        <v>57</v>
      </c>
      <c r="K10" s="115"/>
      <c r="L10" s="116" t="s">
        <v>54</v>
      </c>
      <c r="M10" s="117"/>
      <c r="N10" s="116"/>
      <c r="O10" s="116" t="s">
        <v>54</v>
      </c>
      <c r="P10" s="117"/>
      <c r="Q10" s="567"/>
      <c r="R10" s="568"/>
      <c r="S10" s="569"/>
      <c r="T10" s="567"/>
      <c r="U10" s="568"/>
      <c r="V10" s="571"/>
      <c r="W10" s="556"/>
      <c r="X10" s="425"/>
      <c r="Y10" s="425"/>
      <c r="Z10" s="425"/>
      <c r="AA10" s="560"/>
    </row>
    <row r="11" spans="1:27" ht="20.25" customHeight="1" x14ac:dyDescent="0.4">
      <c r="A11" s="572" t="str">
        <f>E6</f>
        <v>盛岡大附属</v>
      </c>
      <c r="B11" s="594" t="str">
        <f>IF(B12="","",IF(B12&gt;D12,"○",IF(B12=0,"×","△")))</f>
        <v/>
      </c>
      <c r="C11" s="552"/>
      <c r="D11" s="553"/>
      <c r="E11" s="595"/>
      <c r="F11" s="596"/>
      <c r="G11" s="597"/>
      <c r="H11" s="551" t="str">
        <f>IF(H12="","",IF(H12&gt;J12,"○",IF(H12=0,"×","△")))</f>
        <v/>
      </c>
      <c r="I11" s="552"/>
      <c r="J11" s="553"/>
      <c r="K11" s="551" t="str">
        <f>IF(K12="","",IF(K12&gt;M12,"○",IF(K12=0,"×","△")))</f>
        <v>○</v>
      </c>
      <c r="L11" s="552"/>
      <c r="M11" s="553"/>
      <c r="N11" s="551" t="str">
        <f>IF(N12="","",IF(N12&gt;P12,"○",IF(N12=0,"×","△")))</f>
        <v>△</v>
      </c>
      <c r="O11" s="552"/>
      <c r="P11" s="553"/>
      <c r="Q11" s="551" t="str">
        <f>IF(Q12="","",IF(Q12&gt;S12,"○",IF(Q12=0,"×","△")))</f>
        <v>△</v>
      </c>
      <c r="R11" s="552"/>
      <c r="S11" s="553"/>
      <c r="T11" s="551" t="str">
        <f>IF(T12="","",IF(T12&gt;V12,"○",IF(T12=0,"×","△")))</f>
        <v>△</v>
      </c>
      <c r="U11" s="552"/>
      <c r="V11" s="590"/>
      <c r="W11" s="591">
        <f t="shared" ref="W11" si="4">IF(COUNTIF($B11:$V11,"○")+COUNTIF($B13:$V13,"○")+COUNTIF($B11:$V11,"△")+COUNTIF($B13:$V13,"△")+COUNTIF($B11:$V11,"×")+COUNTIF($B13:$V13,"×")&lt;1,"",COUNTIF($B11:$V11,"○")*2+COUNTIF($B13:$V13,"○")*2+COUNTIF($B11:$V11,"△")+COUNTIF($B13:$V13,"△"))</f>
        <v>5</v>
      </c>
      <c r="X11" s="426">
        <f t="shared" ref="X11" si="5">IF(SUM(B12,E12,H12,K12,N12,Q12,T12,B14,E14,H14,K14,N14,Q14,T14)=0,"",SUM(B12,E12,H12,K12,N12,Q12,T12,B14,E14,H14,K14,N14,Q14,T14))</f>
        <v>171</v>
      </c>
      <c r="Y11" s="426">
        <f t="shared" ref="Y11" si="6">IF(SUM(D12,G12,J12,M12,P12,S12,V12,D14,G14,J14,M14,P14,S14,V14)=0,"",SUM(D12,G12,J12,M12,P12,S12,V12,D14,G14,J14,M14,P14,S14,V14))</f>
        <v>389</v>
      </c>
      <c r="Z11" s="426">
        <f>IFERROR(X11-Y11,"")</f>
        <v>-218</v>
      </c>
      <c r="AA11" s="582"/>
    </row>
    <row r="12" spans="1:27" ht="20.25" customHeight="1" x14ac:dyDescent="0.4">
      <c r="A12" s="536"/>
      <c r="B12" s="165" t="str">
        <f>IF(G8="","",G8)</f>
        <v/>
      </c>
      <c r="C12" s="143" t="s">
        <v>54</v>
      </c>
      <c r="D12" s="143" t="str">
        <f>IF(E8="","",E8)</f>
        <v/>
      </c>
      <c r="E12" s="598"/>
      <c r="F12" s="599"/>
      <c r="G12" s="600"/>
      <c r="H12" s="143"/>
      <c r="I12" s="143" t="s">
        <v>54</v>
      </c>
      <c r="J12" s="143"/>
      <c r="K12" s="142">
        <v>61</v>
      </c>
      <c r="L12" s="143" t="s">
        <v>54</v>
      </c>
      <c r="M12" s="144">
        <v>49</v>
      </c>
      <c r="N12" s="143">
        <v>36</v>
      </c>
      <c r="O12" s="143" t="s">
        <v>54</v>
      </c>
      <c r="P12" s="144">
        <v>113</v>
      </c>
      <c r="Q12" s="142">
        <v>41</v>
      </c>
      <c r="R12" s="143" t="s">
        <v>54</v>
      </c>
      <c r="S12" s="144">
        <v>142</v>
      </c>
      <c r="T12" s="143">
        <v>33</v>
      </c>
      <c r="U12" s="143" t="s">
        <v>54</v>
      </c>
      <c r="V12" s="166">
        <v>85</v>
      </c>
      <c r="W12" s="592"/>
      <c r="X12" s="427"/>
      <c r="Y12" s="427"/>
      <c r="Z12" s="427"/>
      <c r="AA12" s="583"/>
    </row>
    <row r="13" spans="1:27" ht="20.25" customHeight="1" x14ac:dyDescent="0.4">
      <c r="A13" s="536"/>
      <c r="B13" s="585" t="str">
        <f>IF(B14="","",IF(B14&gt;D14,"○",IF(B14=0,"×","△")))</f>
        <v/>
      </c>
      <c r="C13" s="586"/>
      <c r="D13" s="587"/>
      <c r="E13" s="598"/>
      <c r="F13" s="599"/>
      <c r="G13" s="600"/>
      <c r="H13" s="588" t="str">
        <f>IF(H14="","",IF(H14&gt;J14,"○",IF(H14=0,"×","△")))</f>
        <v/>
      </c>
      <c r="I13" s="586"/>
      <c r="J13" s="587"/>
      <c r="K13" s="588" t="str">
        <f>IF(K14="","",IF(K14&gt;M14,"○",IF(K14=0,"×","△")))</f>
        <v/>
      </c>
      <c r="L13" s="586"/>
      <c r="M13" s="587"/>
      <c r="N13" s="564" t="str">
        <f>IF(N14="","",IF(N14&gt;P14,"○",IF(N14=0,"×","△")))</f>
        <v/>
      </c>
      <c r="O13" s="565"/>
      <c r="P13" s="566"/>
      <c r="Q13" s="564" t="str">
        <f>IF(Q14="","",IF(Q14&gt;S14,"○",IF(Q14=0,"×","△")))</f>
        <v/>
      </c>
      <c r="R13" s="565"/>
      <c r="S13" s="566"/>
      <c r="T13" s="588" t="str">
        <f>IF(T14="","",IF(T14&gt;V14,"○",IF(T14=0,"×","△")))</f>
        <v/>
      </c>
      <c r="U13" s="586"/>
      <c r="V13" s="589"/>
      <c r="W13" s="592"/>
      <c r="X13" s="427"/>
      <c r="Y13" s="427"/>
      <c r="Z13" s="427"/>
      <c r="AA13" s="583"/>
    </row>
    <row r="14" spans="1:27" ht="20.25" customHeight="1" x14ac:dyDescent="0.4">
      <c r="A14" s="537"/>
      <c r="B14" s="119" t="str">
        <f>IF(G10="","",G10)</f>
        <v/>
      </c>
      <c r="C14" s="120" t="s">
        <v>54</v>
      </c>
      <c r="D14" s="120" t="str">
        <f>IF(E10="","",E10)</f>
        <v/>
      </c>
      <c r="E14" s="601"/>
      <c r="F14" s="602"/>
      <c r="G14" s="603"/>
      <c r="H14" s="120"/>
      <c r="I14" s="120" t="s">
        <v>54</v>
      </c>
      <c r="J14" s="120"/>
      <c r="K14" s="121"/>
      <c r="L14" s="120" t="s">
        <v>54</v>
      </c>
      <c r="M14" s="122"/>
      <c r="N14" s="567"/>
      <c r="O14" s="568"/>
      <c r="P14" s="569"/>
      <c r="Q14" s="567"/>
      <c r="R14" s="568"/>
      <c r="S14" s="569"/>
      <c r="T14" s="120"/>
      <c r="U14" s="120" t="s">
        <v>54</v>
      </c>
      <c r="V14" s="123"/>
      <c r="W14" s="593"/>
      <c r="X14" s="428"/>
      <c r="Y14" s="428"/>
      <c r="Z14" s="428"/>
      <c r="AA14" s="584"/>
    </row>
    <row r="15" spans="1:27" ht="20.25" customHeight="1" x14ac:dyDescent="0.4">
      <c r="A15" s="572" t="str">
        <f>H6</f>
        <v>盛 岡 北</v>
      </c>
      <c r="B15" s="573" t="str">
        <f>IF(B16="","",IF(B16&gt;D16,"○",IF(B16=0,"×","△")))</f>
        <v>△</v>
      </c>
      <c r="C15" s="574"/>
      <c r="D15" s="575"/>
      <c r="E15" s="576" t="str">
        <f>IF(E16="","",IF(E16&gt;G16,"○",IF(E16=0,"×","△")))</f>
        <v/>
      </c>
      <c r="F15" s="574"/>
      <c r="G15" s="575"/>
      <c r="H15" s="577"/>
      <c r="I15" s="578"/>
      <c r="J15" s="579"/>
      <c r="K15" s="576" t="str">
        <f>IF(K16="","",IF(K16&gt;M16,"○",IF(K16=0,"×","△")))</f>
        <v>△</v>
      </c>
      <c r="L15" s="574"/>
      <c r="M15" s="575"/>
      <c r="N15" s="576" t="str">
        <f>IF(N16="","",IF(N16&gt;P16,"○",IF(N16=0,"×","△")))</f>
        <v>△</v>
      </c>
      <c r="O15" s="574"/>
      <c r="P15" s="575"/>
      <c r="Q15" s="576" t="str">
        <f>IF(Q16="","",IF(Q16&gt;S16,"○",IF(Q16=0,"×","△")))</f>
        <v>○</v>
      </c>
      <c r="R15" s="574"/>
      <c r="S15" s="575"/>
      <c r="T15" s="576" t="str">
        <f>IF(T16="","",IF(T16&gt;V16,"○",IF(T16=0,"×","△")))</f>
        <v>△</v>
      </c>
      <c r="U15" s="574"/>
      <c r="V15" s="607"/>
      <c r="W15" s="608">
        <f t="shared" ref="W15" si="7">IF(COUNTIF($B15:$V15,"○")+COUNTIF($B17:$V17,"○")+COUNTIF($B15:$V15,"△")+COUNTIF($B17:$V17,"△")+COUNTIF($B15:$V15,"×")+COUNTIF($B17:$V17,"×")&lt;1,"",COUNTIF($B15:$V15,"○")*2+COUNTIF($B17:$V17,"○")*2+COUNTIF($B15:$V15,"△")+COUNTIF($B17:$V17,"△"))</f>
        <v>8</v>
      </c>
      <c r="X15" s="429">
        <f t="shared" ref="X15" si="8">IF(SUM(B16,E16,H16,K16,N16,Q16,T16,B18,E18,H18,K18,N18,Q18,T18)=0,"",SUM(B16,E16,H16,K16,N16,Q16,T16,B18,E18,H18,K18,N18,Q18,T18))</f>
        <v>335</v>
      </c>
      <c r="Y15" s="429">
        <f t="shared" ref="Y15" si="9">IF(SUM(D16,G16,J16,M16,P16,S16,V16,D18,G18,J18,M18,P18,S18,V18)=0,"",SUM(D16,G16,J16,M16,P16,S16,V16,D18,G18,J18,M18,P18,S18,V18))</f>
        <v>568</v>
      </c>
      <c r="Z15" s="429">
        <f>IFERROR(X15-Y15,"")</f>
        <v>-233</v>
      </c>
      <c r="AA15" s="604"/>
    </row>
    <row r="16" spans="1:27" ht="20.25" customHeight="1" x14ac:dyDescent="0.4">
      <c r="A16" s="536"/>
      <c r="B16" s="163">
        <f>IF(J8="","",J8)</f>
        <v>39</v>
      </c>
      <c r="C16" s="126" t="s">
        <v>54</v>
      </c>
      <c r="D16" s="126">
        <f>IF(H8="","",H8)</f>
        <v>94</v>
      </c>
      <c r="E16" s="125" t="str">
        <f>IF(J12="","",J12)</f>
        <v/>
      </c>
      <c r="F16" s="126" t="s">
        <v>54</v>
      </c>
      <c r="G16" s="126" t="str">
        <f>IF(H12="","",H12)</f>
        <v/>
      </c>
      <c r="H16" s="580"/>
      <c r="I16" s="542"/>
      <c r="J16" s="543"/>
      <c r="K16" s="125">
        <v>49</v>
      </c>
      <c r="L16" s="126" t="s">
        <v>54</v>
      </c>
      <c r="M16" s="127">
        <v>64</v>
      </c>
      <c r="N16" s="125">
        <v>20</v>
      </c>
      <c r="O16" s="126" t="s">
        <v>54</v>
      </c>
      <c r="P16" s="127">
        <v>122</v>
      </c>
      <c r="Q16" s="125">
        <v>63</v>
      </c>
      <c r="R16" s="126" t="s">
        <v>54</v>
      </c>
      <c r="S16" s="127">
        <v>52</v>
      </c>
      <c r="T16" s="125">
        <v>57</v>
      </c>
      <c r="U16" s="126" t="s">
        <v>54</v>
      </c>
      <c r="V16" s="162">
        <v>76</v>
      </c>
      <c r="W16" s="555"/>
      <c r="X16" s="424"/>
      <c r="Y16" s="424"/>
      <c r="Z16" s="424"/>
      <c r="AA16" s="559"/>
    </row>
    <row r="17" spans="1:27" ht="20.25" customHeight="1" x14ac:dyDescent="0.4">
      <c r="A17" s="536"/>
      <c r="B17" s="605" t="str">
        <f>IF(B18="","",IF(B18&gt;D18,"○",IF(B18=0,"×","△")))</f>
        <v>△</v>
      </c>
      <c r="C17" s="562"/>
      <c r="D17" s="563"/>
      <c r="E17" s="561" t="str">
        <f>IF(E18="","",IF(E18&gt;G18,"○",IF(E18=0,"×","△")))</f>
        <v/>
      </c>
      <c r="F17" s="562"/>
      <c r="G17" s="563"/>
      <c r="H17" s="580"/>
      <c r="I17" s="542"/>
      <c r="J17" s="543"/>
      <c r="K17" s="564" t="str">
        <f>IF(K18="","",IF(K18&gt;M18,"○",IF(K18=0,"×","△")))</f>
        <v/>
      </c>
      <c r="L17" s="565"/>
      <c r="M17" s="566"/>
      <c r="N17" s="564" t="str">
        <f>IF(N18="","",IF(N18&gt;P18,"○",IF(N18=0,"×","△")))</f>
        <v/>
      </c>
      <c r="O17" s="565"/>
      <c r="P17" s="566"/>
      <c r="Q17" s="561" t="str">
        <f>IF(Q18="","",IF(Q18&gt;S18,"○",IF(Q18=0,"×","△")))</f>
        <v/>
      </c>
      <c r="R17" s="562"/>
      <c r="S17" s="563"/>
      <c r="T17" s="561" t="str">
        <f>IF(T18="","",IF(T18&gt;V18,"○",IF(T18=0,"×","△")))</f>
        <v>△</v>
      </c>
      <c r="U17" s="562"/>
      <c r="V17" s="606"/>
      <c r="W17" s="555"/>
      <c r="X17" s="424"/>
      <c r="Y17" s="424"/>
      <c r="Z17" s="424"/>
      <c r="AA17" s="559"/>
    </row>
    <row r="18" spans="1:27" ht="20.25" customHeight="1" x14ac:dyDescent="0.4">
      <c r="A18" s="537"/>
      <c r="B18" s="124">
        <f>IF(J10="","",J10)</f>
        <v>57</v>
      </c>
      <c r="C18" s="116" t="s">
        <v>54</v>
      </c>
      <c r="D18" s="116">
        <f>IF(H10="","",H10)</f>
        <v>90</v>
      </c>
      <c r="E18" s="115" t="str">
        <f>IF(J14="","",J14)</f>
        <v/>
      </c>
      <c r="F18" s="116" t="s">
        <v>54</v>
      </c>
      <c r="G18" s="116" t="str">
        <f>IF(H14="","",H14)</f>
        <v/>
      </c>
      <c r="H18" s="581"/>
      <c r="I18" s="545"/>
      <c r="J18" s="546"/>
      <c r="K18" s="567"/>
      <c r="L18" s="568"/>
      <c r="M18" s="569"/>
      <c r="N18" s="567"/>
      <c r="O18" s="568"/>
      <c r="P18" s="569"/>
      <c r="Q18" s="115"/>
      <c r="R18" s="116" t="s">
        <v>54</v>
      </c>
      <c r="S18" s="117"/>
      <c r="T18" s="115">
        <v>50</v>
      </c>
      <c r="U18" s="116" t="s">
        <v>54</v>
      </c>
      <c r="V18" s="118">
        <v>70</v>
      </c>
      <c r="W18" s="556"/>
      <c r="X18" s="425"/>
      <c r="Y18" s="425"/>
      <c r="Z18" s="425"/>
      <c r="AA18" s="560"/>
    </row>
    <row r="19" spans="1:27" ht="20.25" customHeight="1" x14ac:dyDescent="0.4">
      <c r="A19" s="572" t="str">
        <f>K6</f>
        <v>盛岡中央</v>
      </c>
      <c r="B19" s="594" t="str">
        <f>IF(B20="","",IF(B20&gt;D20,"○",IF(B20=0,"×","△")))</f>
        <v/>
      </c>
      <c r="C19" s="552"/>
      <c r="D19" s="553"/>
      <c r="E19" s="551" t="str">
        <f>IF(E20="","",IF(E20&gt;G20,"○",IF(E20=0,"×","△")))</f>
        <v>△</v>
      </c>
      <c r="F19" s="552"/>
      <c r="G19" s="553"/>
      <c r="H19" s="551" t="str">
        <f>IF(H20="","",IF(H20&gt;J20,"○",IF(H20=0,"×","△")))</f>
        <v>○</v>
      </c>
      <c r="I19" s="552"/>
      <c r="J19" s="553"/>
      <c r="K19" s="595"/>
      <c r="L19" s="596"/>
      <c r="M19" s="597"/>
      <c r="N19" s="551" t="str">
        <f>IF(N20="","",IF(N20&gt;P20,"○",IF(N20=0,"×","△")))</f>
        <v/>
      </c>
      <c r="O19" s="552"/>
      <c r="P19" s="553"/>
      <c r="Q19" s="551" t="str">
        <f>IF(Q20="","",IF(Q20&gt;S20,"○",IF(Q20=0,"×","△")))</f>
        <v>△</v>
      </c>
      <c r="R19" s="552"/>
      <c r="S19" s="553"/>
      <c r="T19" s="551" t="str">
        <f>IF(T20="","",IF(T20&gt;V20,"○",IF(T20=0,"×","△")))</f>
        <v>△</v>
      </c>
      <c r="U19" s="552"/>
      <c r="V19" s="590"/>
      <c r="W19" s="591">
        <f t="shared" ref="W19" si="10">IF(COUNTIF($B19:$V19,"○")+COUNTIF($B21:$V21,"○")+COUNTIF($B19:$V19,"△")+COUNTIF($B21:$V21,"△")+COUNTIF($B19:$V19,"×")+COUNTIF($B21:$V21,"×")&lt;1,"",COUNTIF($B19:$V19,"○")*2+COUNTIF($B21:$V21,"○")*2+COUNTIF($B19:$V19,"△")+COUNTIF($B21:$V21,"△"))</f>
        <v>7</v>
      </c>
      <c r="X19" s="426">
        <f t="shared" ref="X19" si="11">IF(SUM(B20,E20,H20,K20,N20,Q20,T20,B22,E22,H22,K22,N22,Q22,T22)=0,"",SUM(B20,E20,H20,K20,N20,Q20,T20,B22,E22,H22,K22,N22,Q22,T22))</f>
        <v>285</v>
      </c>
      <c r="Y19" s="426">
        <f t="shared" ref="Y19" si="12">IF(SUM(D20,G20,J20,M20,P20,S20,V20,D22,G22,J22,M22,P22,S22,V22)=0,"",SUM(D20,G20,J20,M20,P20,S20,V20,D22,G22,J22,M22,P22,S22,V22))</f>
        <v>283</v>
      </c>
      <c r="Z19" s="426">
        <f>IFERROR(X19-Y19,"")</f>
        <v>2</v>
      </c>
      <c r="AA19" s="582"/>
    </row>
    <row r="20" spans="1:27" ht="20.25" customHeight="1" x14ac:dyDescent="0.4">
      <c r="A20" s="536"/>
      <c r="B20" s="165" t="str">
        <f>IF(M8="","",M8)</f>
        <v/>
      </c>
      <c r="C20" s="143" t="s">
        <v>54</v>
      </c>
      <c r="D20" s="143" t="str">
        <f>IF(K8="","",K8)</f>
        <v/>
      </c>
      <c r="E20" s="142">
        <f>IF(M12="","",M12)</f>
        <v>49</v>
      </c>
      <c r="F20" s="143" t="s">
        <v>54</v>
      </c>
      <c r="G20" s="143">
        <f>IF(K12="","",K12)</f>
        <v>61</v>
      </c>
      <c r="H20" s="142">
        <f>IF(M16="","",M16)</f>
        <v>64</v>
      </c>
      <c r="I20" s="143" t="s">
        <v>54</v>
      </c>
      <c r="J20" s="143">
        <f>IF(K16="","",K16)</f>
        <v>49</v>
      </c>
      <c r="K20" s="598"/>
      <c r="L20" s="599"/>
      <c r="M20" s="600"/>
      <c r="N20" s="143"/>
      <c r="O20" s="143" t="s">
        <v>54</v>
      </c>
      <c r="P20" s="144"/>
      <c r="Q20" s="143">
        <v>65</v>
      </c>
      <c r="R20" s="143" t="s">
        <v>54</v>
      </c>
      <c r="S20" s="144">
        <v>73</v>
      </c>
      <c r="T20" s="143">
        <v>47</v>
      </c>
      <c r="U20" s="143" t="s">
        <v>54</v>
      </c>
      <c r="V20" s="166">
        <v>58</v>
      </c>
      <c r="W20" s="592"/>
      <c r="X20" s="427"/>
      <c r="Y20" s="427"/>
      <c r="Z20" s="427"/>
      <c r="AA20" s="583"/>
    </row>
    <row r="21" spans="1:27" ht="20.25" customHeight="1" x14ac:dyDescent="0.4">
      <c r="A21" s="536"/>
      <c r="B21" s="585" t="str">
        <f>IF(B22="","",IF(B22&gt;D22,"○",IF(B22=0,"×","△")))</f>
        <v/>
      </c>
      <c r="C21" s="586"/>
      <c r="D21" s="587"/>
      <c r="E21" s="588" t="str">
        <f>IF(E22="","",IF(E22&gt;G22,"○",IF(E22=0,"×","△")))</f>
        <v/>
      </c>
      <c r="F21" s="586"/>
      <c r="G21" s="587"/>
      <c r="H21" s="564" t="str">
        <f>IF(H22="","",IF(H22&gt;J22,"○",IF(H22=0,"×","△")))</f>
        <v/>
      </c>
      <c r="I21" s="565"/>
      <c r="J21" s="566"/>
      <c r="K21" s="598"/>
      <c r="L21" s="599"/>
      <c r="M21" s="600"/>
      <c r="N21" s="588" t="str">
        <f>IF(N22="","",IF(N22&gt;P22,"○",IF(N22=0,"×","△")))</f>
        <v/>
      </c>
      <c r="O21" s="586"/>
      <c r="P21" s="587"/>
      <c r="Q21" s="588" t="str">
        <f>IF(Q22="","",IF(Q22&gt;S22,"○",IF(Q22=0,"×","△")))</f>
        <v>○</v>
      </c>
      <c r="R21" s="586"/>
      <c r="S21" s="587"/>
      <c r="T21" s="564" t="str">
        <f>IF(T22="","",IF(T22&gt;V22,"○",IF(T22=0,"×","△")))</f>
        <v/>
      </c>
      <c r="U21" s="565"/>
      <c r="V21" s="570"/>
      <c r="W21" s="592"/>
      <c r="X21" s="427"/>
      <c r="Y21" s="427"/>
      <c r="Z21" s="427"/>
      <c r="AA21" s="583"/>
    </row>
    <row r="22" spans="1:27" ht="20.25" customHeight="1" x14ac:dyDescent="0.4">
      <c r="A22" s="537"/>
      <c r="B22" s="119" t="str">
        <f>IF(M10="","",M10)</f>
        <v/>
      </c>
      <c r="C22" s="120" t="s">
        <v>54</v>
      </c>
      <c r="D22" s="120" t="str">
        <f>IF(K10="","",K10)</f>
        <v/>
      </c>
      <c r="E22" s="121" t="str">
        <f>IF(M14="","",M14)</f>
        <v/>
      </c>
      <c r="F22" s="120" t="s">
        <v>54</v>
      </c>
      <c r="G22" s="120" t="str">
        <f>IF(K14="","",K14)</f>
        <v/>
      </c>
      <c r="H22" s="567"/>
      <c r="I22" s="568"/>
      <c r="J22" s="569"/>
      <c r="K22" s="601"/>
      <c r="L22" s="602"/>
      <c r="M22" s="603"/>
      <c r="N22" s="120"/>
      <c r="O22" s="120" t="s">
        <v>54</v>
      </c>
      <c r="P22" s="122"/>
      <c r="Q22" s="120">
        <v>60</v>
      </c>
      <c r="R22" s="120" t="s">
        <v>54</v>
      </c>
      <c r="S22" s="122">
        <v>42</v>
      </c>
      <c r="T22" s="567"/>
      <c r="U22" s="568"/>
      <c r="V22" s="571"/>
      <c r="W22" s="593"/>
      <c r="X22" s="428"/>
      <c r="Y22" s="428"/>
      <c r="Z22" s="428"/>
      <c r="AA22" s="584"/>
    </row>
    <row r="23" spans="1:27" ht="20.25" customHeight="1" x14ac:dyDescent="0.4">
      <c r="A23" s="572" t="str">
        <f>N6</f>
        <v>盛岡農業</v>
      </c>
      <c r="B23" s="573" t="str">
        <f>IF(B24="","",IF(B24&gt;D24,"○",IF(B24=0,"×","△")))</f>
        <v>○</v>
      </c>
      <c r="C23" s="574"/>
      <c r="D23" s="575"/>
      <c r="E23" s="576" t="str">
        <f>IF(E24="","",IF(E24&gt;G24,"○",IF(E24=0,"×","△")))</f>
        <v>○</v>
      </c>
      <c r="F23" s="574"/>
      <c r="G23" s="575"/>
      <c r="H23" s="576" t="str">
        <f>IF(H24="","",IF(H24&gt;J24,"○",IF(H24=0,"×","△")))</f>
        <v>○</v>
      </c>
      <c r="I23" s="574"/>
      <c r="J23" s="575"/>
      <c r="K23" s="576" t="str">
        <f>IF(K24="","",IF(K24&gt;M24,"○",IF(K24=0,"×","△")))</f>
        <v/>
      </c>
      <c r="L23" s="574"/>
      <c r="M23" s="575"/>
      <c r="N23" s="577"/>
      <c r="O23" s="578"/>
      <c r="P23" s="579"/>
      <c r="Q23" s="576" t="str">
        <f>IF(Q24="","",IF(Q24&gt;S24,"○",IF(Q24=0,"×","△")))</f>
        <v/>
      </c>
      <c r="R23" s="574"/>
      <c r="S23" s="575"/>
      <c r="T23" s="576" t="str">
        <f>IF(T24="","",IF(T24&gt;V24,"○",IF(T24=0,"×","△")))</f>
        <v/>
      </c>
      <c r="U23" s="574"/>
      <c r="V23" s="607"/>
      <c r="W23" s="608">
        <f t="shared" ref="W23" si="13">IF(COUNTIF($B23:$V23,"○")+COUNTIF($B25:$V25,"○")+COUNTIF($B23:$V23,"△")+COUNTIF($B25:$V25,"△")+COUNTIF($B23:$V23,"×")+COUNTIF($B25:$V25,"×")&lt;1,"",COUNTIF($B23:$V23,"○")*2+COUNTIF($B25:$V25,"○")*2+COUNTIF($B23:$V23,"△")+COUNTIF($B25:$V25,"△"))</f>
        <v>6</v>
      </c>
      <c r="X23" s="429">
        <f t="shared" ref="X23" si="14">IF(SUM(B24,E24,H24,K24,N24,Q24,T24,B26,E26,H26,K26,N26,Q26,T26)=0,"",SUM(B24,E24,H24,K24,N24,Q24,T24,B26,E26,H26,K26,N26,Q26,T26))</f>
        <v>321</v>
      </c>
      <c r="Y23" s="429">
        <f t="shared" ref="Y23" si="15">IF(SUM(D24,G24,J24,M24,P24,S24,V24,D26,G26,J26,M26,P26,S26,V26)=0,"",SUM(D24,G24,J24,M24,P24,S24,V24,D26,G26,J26,M26,P26,S26,V26))</f>
        <v>126</v>
      </c>
      <c r="Z23" s="429">
        <f>IFERROR(X23-Y23,"")</f>
        <v>195</v>
      </c>
      <c r="AA23" s="604"/>
    </row>
    <row r="24" spans="1:27" ht="20.25" customHeight="1" x14ac:dyDescent="0.4">
      <c r="A24" s="536"/>
      <c r="B24" s="163">
        <f>IF(P8="","",P8)</f>
        <v>86</v>
      </c>
      <c r="C24" s="126" t="s">
        <v>54</v>
      </c>
      <c r="D24" s="126">
        <f>IF(N8="","",N8)</f>
        <v>70</v>
      </c>
      <c r="E24" s="125">
        <f>IF(P12="","",P12)</f>
        <v>113</v>
      </c>
      <c r="F24" s="126" t="s">
        <v>54</v>
      </c>
      <c r="G24" s="126">
        <f>IF(N12="","",N12)</f>
        <v>36</v>
      </c>
      <c r="H24" s="125">
        <f>IF(P16="","",P16)</f>
        <v>122</v>
      </c>
      <c r="I24" s="126" t="s">
        <v>54</v>
      </c>
      <c r="J24" s="126">
        <f>IF(N16="","",N16)</f>
        <v>20</v>
      </c>
      <c r="K24" s="125" t="str">
        <f>IF(P20="","",P20)</f>
        <v/>
      </c>
      <c r="L24" s="126" t="s">
        <v>54</v>
      </c>
      <c r="M24" s="126" t="str">
        <f>IF(N20="","",N20)</f>
        <v/>
      </c>
      <c r="N24" s="580"/>
      <c r="O24" s="542"/>
      <c r="P24" s="543"/>
      <c r="Q24" s="126"/>
      <c r="R24" s="126" t="s">
        <v>54</v>
      </c>
      <c r="S24" s="127"/>
      <c r="T24" s="126"/>
      <c r="U24" s="126" t="s">
        <v>54</v>
      </c>
      <c r="V24" s="162"/>
      <c r="W24" s="555"/>
      <c r="X24" s="424"/>
      <c r="Y24" s="424"/>
      <c r="Z24" s="424"/>
      <c r="AA24" s="559"/>
    </row>
    <row r="25" spans="1:27" ht="20.25" customHeight="1" x14ac:dyDescent="0.4">
      <c r="A25" s="536"/>
      <c r="B25" s="605" t="str">
        <f>IF(B26="","",IF(B26&gt;D26,"○",IF(B26=0,"×","△")))</f>
        <v/>
      </c>
      <c r="C25" s="562"/>
      <c r="D25" s="563"/>
      <c r="E25" s="564" t="str">
        <f>IF(E26="","",IF(E26&gt;G26,"○",IF(E26=0,"×","△")))</f>
        <v/>
      </c>
      <c r="F25" s="565"/>
      <c r="G25" s="566"/>
      <c r="H25" s="564" t="str">
        <f>IF(H26="","",IF(H26&gt;J26,"○",IF(H26=0,"×","△")))</f>
        <v/>
      </c>
      <c r="I25" s="565"/>
      <c r="J25" s="566"/>
      <c r="K25" s="561" t="str">
        <f>IF(K26="","",IF(K26&gt;M26,"○",IF(K26=0,"×","△")))</f>
        <v/>
      </c>
      <c r="L25" s="562"/>
      <c r="M25" s="563"/>
      <c r="N25" s="580"/>
      <c r="O25" s="542"/>
      <c r="P25" s="543"/>
      <c r="Q25" s="561" t="str">
        <f>IF(Q26="","",IF(Q26&gt;S26,"○",IF(Q26=0,"×","△")))</f>
        <v/>
      </c>
      <c r="R25" s="562"/>
      <c r="S25" s="563"/>
      <c r="T25" s="561" t="str">
        <f>IF(T26="","",IF(T26&gt;V26,"○",IF(T26=0,"×","△")))</f>
        <v/>
      </c>
      <c r="U25" s="562"/>
      <c r="V25" s="606"/>
      <c r="W25" s="555"/>
      <c r="X25" s="424"/>
      <c r="Y25" s="424"/>
      <c r="Z25" s="424"/>
      <c r="AA25" s="559"/>
    </row>
    <row r="26" spans="1:27" ht="20.25" customHeight="1" x14ac:dyDescent="0.4">
      <c r="A26" s="537"/>
      <c r="B26" s="124" t="str">
        <f>IF(P10="","",P10)</f>
        <v/>
      </c>
      <c r="C26" s="116" t="s">
        <v>54</v>
      </c>
      <c r="D26" s="116" t="str">
        <f>IF(N10="","",N10)</f>
        <v/>
      </c>
      <c r="E26" s="567"/>
      <c r="F26" s="568"/>
      <c r="G26" s="569"/>
      <c r="H26" s="567"/>
      <c r="I26" s="568"/>
      <c r="J26" s="569"/>
      <c r="K26" s="115" t="str">
        <f>IF(P22="","",P22)</f>
        <v/>
      </c>
      <c r="L26" s="116" t="s">
        <v>54</v>
      </c>
      <c r="M26" s="116" t="str">
        <f>IF(N22="","",N22)</f>
        <v/>
      </c>
      <c r="N26" s="581"/>
      <c r="O26" s="545"/>
      <c r="P26" s="546"/>
      <c r="Q26" s="116"/>
      <c r="R26" s="116" t="s">
        <v>54</v>
      </c>
      <c r="S26" s="117"/>
      <c r="T26" s="116"/>
      <c r="U26" s="116" t="s">
        <v>54</v>
      </c>
      <c r="V26" s="118"/>
      <c r="W26" s="556"/>
      <c r="X26" s="425"/>
      <c r="Y26" s="425"/>
      <c r="Z26" s="425"/>
      <c r="AA26" s="560"/>
    </row>
    <row r="27" spans="1:27" ht="20.25" customHeight="1" x14ac:dyDescent="0.4">
      <c r="A27" s="572" t="str">
        <f>Q6</f>
        <v>盛岡商業</v>
      </c>
      <c r="B27" s="594" t="str">
        <f>IF(B28="","",IF(B28&gt;D28,"○",IF(B28=0,"×","△")))</f>
        <v/>
      </c>
      <c r="C27" s="552"/>
      <c r="D27" s="553"/>
      <c r="E27" s="551" t="str">
        <f>IF(E28="","",IF(E28&gt;G28,"○",IF(E28=0,"×","△")))</f>
        <v>○</v>
      </c>
      <c r="F27" s="552"/>
      <c r="G27" s="553"/>
      <c r="H27" s="551" t="str">
        <f>IF(H28="","",IF(H28&gt;J28,"○",IF(H28=0,"×","△")))</f>
        <v>△</v>
      </c>
      <c r="I27" s="552"/>
      <c r="J27" s="553"/>
      <c r="K27" s="551" t="str">
        <f>IF(K28="","",IF(K28&gt;M28,"○",IF(K28=0,"×","△")))</f>
        <v>○</v>
      </c>
      <c r="L27" s="552"/>
      <c r="M27" s="553"/>
      <c r="N27" s="551" t="str">
        <f>IF(N28="","",IF(N28&gt;P28,"○",IF(N28=0,"×","△")))</f>
        <v/>
      </c>
      <c r="O27" s="552"/>
      <c r="P27" s="553"/>
      <c r="Q27" s="595"/>
      <c r="R27" s="596"/>
      <c r="S27" s="597"/>
      <c r="T27" s="551" t="str">
        <f>IF(T28="","",IF(T28&gt;V28,"○",IF(T28=0,"×","△")))</f>
        <v>△</v>
      </c>
      <c r="U27" s="552"/>
      <c r="V27" s="590"/>
      <c r="W27" s="591">
        <f t="shared" ref="W27" si="16">IF(COUNTIF($B27:$V27,"○")+COUNTIF($B29:$V29,"○")+COUNTIF($B27:$V27,"△")+COUNTIF($B29:$V29,"△")+COUNTIF($B27:$V27,"×")+COUNTIF($B29:$V29,"×")&lt;1,"",COUNTIF($B27:$V27,"○")*2+COUNTIF($B29:$V29,"○")*2+COUNTIF($B27:$V27,"△")+COUNTIF($B29:$V29,"△"))</f>
        <v>7</v>
      </c>
      <c r="X27" s="426">
        <f t="shared" ref="X27" si="17">IF(SUM(B28,E28,H28,K28,N28,Q28,T28,B30,E30,H30,K30,N30,Q30,T30)=0,"",SUM(B28,E28,H28,K28,N28,Q28,T28,B30,E30,H30,K30,N30,Q30,T30))</f>
        <v>373</v>
      </c>
      <c r="Y27" s="426">
        <f t="shared" ref="Y27" si="18">IF(SUM(D28,G28,J28,M28,P28,S28,V28,D30,G30,J30,M30,P30,S30,V30)=0,"",SUM(D28,G28,J28,M28,P28,S28,V28,D30,G30,J30,M30,P30,S30,V30))</f>
        <v>295</v>
      </c>
      <c r="Z27" s="426">
        <f>IFERROR(X27-Y27,"")</f>
        <v>78</v>
      </c>
      <c r="AA27" s="582"/>
    </row>
    <row r="28" spans="1:27" ht="20.25" customHeight="1" x14ac:dyDescent="0.4">
      <c r="A28" s="536"/>
      <c r="B28" s="165" t="str">
        <f>IF(S8="","",S8)</f>
        <v/>
      </c>
      <c r="C28" s="143" t="s">
        <v>54</v>
      </c>
      <c r="D28" s="143" t="str">
        <f>IF(Q8="","",Q8)</f>
        <v/>
      </c>
      <c r="E28" s="142">
        <f>IF(S12="","",S12)</f>
        <v>142</v>
      </c>
      <c r="F28" s="143" t="s">
        <v>54</v>
      </c>
      <c r="G28" s="143">
        <f>IF(Q12="","",Q12)</f>
        <v>41</v>
      </c>
      <c r="H28" s="142">
        <f>IF(S16="","",S16)</f>
        <v>52</v>
      </c>
      <c r="I28" s="143" t="s">
        <v>54</v>
      </c>
      <c r="J28" s="143">
        <f>IF(Q16="","",Q16)</f>
        <v>63</v>
      </c>
      <c r="K28" s="142">
        <f>IF(S20="","",S20)</f>
        <v>73</v>
      </c>
      <c r="L28" s="143" t="s">
        <v>54</v>
      </c>
      <c r="M28" s="143">
        <f>IF(Q20="","",Q20)</f>
        <v>65</v>
      </c>
      <c r="N28" s="142" t="str">
        <f>IF(S24="","",S24)</f>
        <v/>
      </c>
      <c r="O28" s="143" t="s">
        <v>54</v>
      </c>
      <c r="P28" s="143" t="str">
        <f>IF(Q24="","",Q24)</f>
        <v/>
      </c>
      <c r="Q28" s="598"/>
      <c r="R28" s="599"/>
      <c r="S28" s="600"/>
      <c r="T28" s="143">
        <v>64</v>
      </c>
      <c r="U28" s="143" t="s">
        <v>54</v>
      </c>
      <c r="V28" s="166">
        <v>66</v>
      </c>
      <c r="W28" s="592"/>
      <c r="X28" s="427"/>
      <c r="Y28" s="427"/>
      <c r="Z28" s="427"/>
      <c r="AA28" s="583"/>
    </row>
    <row r="29" spans="1:27" ht="20.25" customHeight="1" x14ac:dyDescent="0.4">
      <c r="A29" s="536"/>
      <c r="B29" s="614" t="str">
        <f>IF(B30="","",IF(B30&gt;D30,"○",IF(B30=0,"×","△")))</f>
        <v/>
      </c>
      <c r="C29" s="565"/>
      <c r="D29" s="566"/>
      <c r="E29" s="564" t="str">
        <f>IF(E30="","",IF(E30&gt;G30,"○",IF(E30=0,"×","△")))</f>
        <v/>
      </c>
      <c r="F29" s="565"/>
      <c r="G29" s="566"/>
      <c r="H29" s="588" t="str">
        <f>IF(H30="","",IF(H30&gt;J30,"○",IF(H30=0,"×","△")))</f>
        <v/>
      </c>
      <c r="I29" s="586"/>
      <c r="J29" s="587"/>
      <c r="K29" s="588" t="str">
        <f>IF(K30="","",IF(K30&gt;M30,"○",IF(K30=0,"×","△")))</f>
        <v>△</v>
      </c>
      <c r="L29" s="586"/>
      <c r="M29" s="587"/>
      <c r="N29" s="588" t="str">
        <f>IF(N30="","",IF(N30&gt;P30,"○",IF(N30=0,"×","△")))</f>
        <v/>
      </c>
      <c r="O29" s="586"/>
      <c r="P29" s="587"/>
      <c r="Q29" s="598"/>
      <c r="R29" s="599"/>
      <c r="S29" s="600"/>
      <c r="T29" s="588" t="str">
        <f>IF(T30="","",IF(T30&gt;V30,"○",IF(T30=0,"×","△")))</f>
        <v/>
      </c>
      <c r="U29" s="586"/>
      <c r="V29" s="589"/>
      <c r="W29" s="592"/>
      <c r="X29" s="427"/>
      <c r="Y29" s="427"/>
      <c r="Z29" s="427"/>
      <c r="AA29" s="583"/>
    </row>
    <row r="30" spans="1:27" ht="20.25" customHeight="1" x14ac:dyDescent="0.4">
      <c r="A30" s="537"/>
      <c r="B30" s="615"/>
      <c r="C30" s="568"/>
      <c r="D30" s="569"/>
      <c r="E30" s="567"/>
      <c r="F30" s="568"/>
      <c r="G30" s="569"/>
      <c r="H30" s="121" t="str">
        <f>IF(S18="","",S18)</f>
        <v/>
      </c>
      <c r="I30" s="120" t="s">
        <v>54</v>
      </c>
      <c r="J30" s="120" t="str">
        <f>IF(Q18="","",Q18)</f>
        <v/>
      </c>
      <c r="K30" s="121">
        <f>IF(S22="","",S22)</f>
        <v>42</v>
      </c>
      <c r="L30" s="120" t="s">
        <v>54</v>
      </c>
      <c r="M30" s="120">
        <f>IF(Q22="","",Q22)</f>
        <v>60</v>
      </c>
      <c r="N30" s="121" t="str">
        <f>IF(S26="","",S26)</f>
        <v/>
      </c>
      <c r="O30" s="120" t="s">
        <v>54</v>
      </c>
      <c r="P30" s="120" t="str">
        <f>IF(Q26="","",Q26)</f>
        <v/>
      </c>
      <c r="Q30" s="601"/>
      <c r="R30" s="602"/>
      <c r="S30" s="603"/>
      <c r="T30" s="120"/>
      <c r="U30" s="120" t="s">
        <v>54</v>
      </c>
      <c r="V30" s="123"/>
      <c r="W30" s="593"/>
      <c r="X30" s="428"/>
      <c r="Y30" s="428"/>
      <c r="Z30" s="428"/>
      <c r="AA30" s="584"/>
    </row>
    <row r="31" spans="1:27" ht="20.25" customHeight="1" x14ac:dyDescent="0.4">
      <c r="A31" s="572" t="str">
        <f>T6</f>
        <v>盛岡第四</v>
      </c>
      <c r="B31" s="610" t="str">
        <f>IF(B32="","",IF(B32&gt;D32,"○",IF(B32=0,"×","△")))</f>
        <v/>
      </c>
      <c r="C31" s="611"/>
      <c r="D31" s="612"/>
      <c r="E31" s="613" t="str">
        <f>IF(E32="","",IF(E32&gt;G32,"○",IF(E32=0,"×","△")))</f>
        <v>○</v>
      </c>
      <c r="F31" s="611"/>
      <c r="G31" s="612"/>
      <c r="H31" s="613" t="str">
        <f>IF(H32="","",IF(H32&gt;J32,"○",IF(H32=0,"×","△")))</f>
        <v>○</v>
      </c>
      <c r="I31" s="611"/>
      <c r="J31" s="612"/>
      <c r="K31" s="613" t="str">
        <f>IF(K32="","",IF(K32&gt;M32,"○",IF(K32=0,"×","△")))</f>
        <v>○</v>
      </c>
      <c r="L31" s="611"/>
      <c r="M31" s="612"/>
      <c r="N31" s="613" t="str">
        <f>IF(N32="","",IF(N32&gt;P32,"○",IF(N32=0,"×","△")))</f>
        <v/>
      </c>
      <c r="O31" s="611"/>
      <c r="P31" s="612"/>
      <c r="Q31" s="613" t="str">
        <f>IF(Q32="","",IF(Q32&gt;S32,"○",IF(Q32=0,"×","△")))</f>
        <v>○</v>
      </c>
      <c r="R31" s="611"/>
      <c r="S31" s="612"/>
      <c r="T31" s="628"/>
      <c r="U31" s="629"/>
      <c r="V31" s="630"/>
      <c r="W31" s="608">
        <f t="shared" ref="W31" si="19">IF(COUNTIF($B31:$V31,"○")+COUNTIF($B33:$V33,"○")+COUNTIF($B31:$V31,"△")+COUNTIF($B33:$V33,"△")+COUNTIF($B31:$V31,"×")+COUNTIF($B33:$V33,"×")&lt;1,"",COUNTIF($B31:$V31,"○")*2+COUNTIF($B33:$V33,"○")*2+COUNTIF($B31:$V31,"△")+COUNTIF($B33:$V33,"△"))</f>
        <v>10</v>
      </c>
      <c r="X31" s="429">
        <f t="shared" ref="X31" si="20">IF(SUM(B32,E32,H32,K32,N32,Q32,T32,B34,E34,H34,K34,N34,Q34,T34)=0,"",SUM(B32,E32,H32,K32,N32,Q32,T32,B34,E34,H34,K34,N34,Q34,T34))</f>
        <v>355</v>
      </c>
      <c r="Y31" s="429">
        <f t="shared" ref="Y31" si="21">IF(SUM(D32,G32,J32,M32,P32,S32,V32,D34,G34,J34,M34,P34,S34,V34)=0,"",SUM(D32,G32,J32,M32,P32,S32,V32,D34,G34,J34,M34,P34,S34,V34))</f>
        <v>251</v>
      </c>
      <c r="Z31" s="429">
        <f>IFERROR(X31-Y31,"")</f>
        <v>104</v>
      </c>
      <c r="AA31" s="604"/>
    </row>
    <row r="32" spans="1:27" ht="20.25" customHeight="1" x14ac:dyDescent="0.4">
      <c r="A32" s="536"/>
      <c r="B32" s="164"/>
      <c r="C32" s="146" t="s">
        <v>54</v>
      </c>
      <c r="D32" s="147"/>
      <c r="E32" s="145">
        <f>IF(V12="","",V12)</f>
        <v>85</v>
      </c>
      <c r="F32" s="146" t="s">
        <v>54</v>
      </c>
      <c r="G32" s="146">
        <f>IF(T12="","",T12)</f>
        <v>33</v>
      </c>
      <c r="H32" s="145">
        <f>IF(V16="","",V16)</f>
        <v>76</v>
      </c>
      <c r="I32" s="146" t="s">
        <v>54</v>
      </c>
      <c r="J32" s="146">
        <f>IF(T16="","",T16)</f>
        <v>57</v>
      </c>
      <c r="K32" s="145">
        <f>IF(V20="","",V20)</f>
        <v>58</v>
      </c>
      <c r="L32" s="146" t="s">
        <v>54</v>
      </c>
      <c r="M32" s="146">
        <f>IF(T20="","",T20)</f>
        <v>47</v>
      </c>
      <c r="N32" s="145" t="str">
        <f>IF(V24="","",V24)</f>
        <v/>
      </c>
      <c r="O32" s="146" t="s">
        <v>54</v>
      </c>
      <c r="P32" s="146" t="str">
        <f>IF(T24="","",T24)</f>
        <v/>
      </c>
      <c r="Q32" s="145">
        <f>IF(V28="","",V28)</f>
        <v>66</v>
      </c>
      <c r="R32" s="146" t="s">
        <v>54</v>
      </c>
      <c r="S32" s="147">
        <f>IF(T28="","",T28)</f>
        <v>64</v>
      </c>
      <c r="T32" s="631"/>
      <c r="U32" s="632"/>
      <c r="V32" s="633"/>
      <c r="W32" s="555"/>
      <c r="X32" s="424"/>
      <c r="Y32" s="424"/>
      <c r="Z32" s="424"/>
      <c r="AA32" s="559"/>
    </row>
    <row r="33" spans="1:30" ht="20.25" customHeight="1" x14ac:dyDescent="0.4">
      <c r="A33" s="536"/>
      <c r="B33" s="617" t="str">
        <f>IF(B34="","",IF(B34&gt;D34,"○",IF(B34=0,"×","△")))</f>
        <v/>
      </c>
      <c r="C33" s="618"/>
      <c r="D33" s="619"/>
      <c r="E33" s="623" t="str">
        <f>IF(E34="","",IF(E34&gt;G34,"○",IF(E34=0,"×","△")))</f>
        <v/>
      </c>
      <c r="F33" s="624"/>
      <c r="G33" s="625"/>
      <c r="H33" s="623" t="str">
        <f>IF(H34="","",IF(H34&gt;J34,"○",IF(H34=0,"×","△")))</f>
        <v>○</v>
      </c>
      <c r="I33" s="624"/>
      <c r="J33" s="625"/>
      <c r="K33" s="626" t="str">
        <f>IF(K34="","",IF(K34&gt;M34,"○",IF(K34=0,"×","△")))</f>
        <v/>
      </c>
      <c r="L33" s="618"/>
      <c r="M33" s="619"/>
      <c r="N33" s="623" t="str">
        <f>IF(N34="","",IF(N34&gt;P34,"○",IF(N34=0,"×","△")))</f>
        <v/>
      </c>
      <c r="O33" s="624"/>
      <c r="P33" s="625"/>
      <c r="Q33" s="623" t="str">
        <f>IF(Q34="","",IF(Q34&gt;S34,"○",IF(Q34=0,"×","△")))</f>
        <v/>
      </c>
      <c r="R33" s="624"/>
      <c r="S33" s="625"/>
      <c r="T33" s="631"/>
      <c r="U33" s="632"/>
      <c r="V33" s="633"/>
      <c r="W33" s="555"/>
      <c r="X33" s="424"/>
      <c r="Y33" s="424"/>
      <c r="Z33" s="424"/>
      <c r="AA33" s="559"/>
    </row>
    <row r="34" spans="1:30" ht="20.25" customHeight="1" thickBot="1" x14ac:dyDescent="0.45">
      <c r="A34" s="609"/>
      <c r="B34" s="620"/>
      <c r="C34" s="621"/>
      <c r="D34" s="622"/>
      <c r="E34" s="45" t="str">
        <f>IF(V14="","",V14)</f>
        <v/>
      </c>
      <c r="F34" s="46" t="s">
        <v>54</v>
      </c>
      <c r="G34" s="46" t="str">
        <f>IF(T14="","",T14)</f>
        <v/>
      </c>
      <c r="H34" s="45">
        <f>IF(V18="","",V18)</f>
        <v>70</v>
      </c>
      <c r="I34" s="46" t="s">
        <v>54</v>
      </c>
      <c r="J34" s="46">
        <f>IF(T18="","",T18)</f>
        <v>50</v>
      </c>
      <c r="K34" s="627"/>
      <c r="L34" s="621"/>
      <c r="M34" s="622"/>
      <c r="N34" s="45" t="str">
        <f>IF(V26="","",V26)</f>
        <v/>
      </c>
      <c r="O34" s="46" t="s">
        <v>54</v>
      </c>
      <c r="P34" s="46" t="str">
        <f>IF(T26="","",T26)</f>
        <v/>
      </c>
      <c r="Q34" s="45" t="str">
        <f>IF(V30="","",V30)</f>
        <v/>
      </c>
      <c r="R34" s="46" t="s">
        <v>54</v>
      </c>
      <c r="S34" s="46" t="str">
        <f>IF(T30="","",T30)</f>
        <v/>
      </c>
      <c r="T34" s="634"/>
      <c r="U34" s="635"/>
      <c r="V34" s="636"/>
      <c r="W34" s="637"/>
      <c r="X34" s="638"/>
      <c r="Y34" s="638"/>
      <c r="Z34" s="638"/>
      <c r="AA34" s="616"/>
    </row>
    <row r="35" spans="1:30" s="22" customFormat="1" ht="20.25" thickTop="1" x14ac:dyDescent="0.4"/>
    <row r="36" spans="1:30" s="23" customFormat="1" ht="19.5" x14ac:dyDescent="0.4">
      <c r="A36" s="23" t="s">
        <v>8</v>
      </c>
    </row>
    <row r="37" spans="1:30" s="22" customFormat="1" ht="19.5" x14ac:dyDescent="0.4">
      <c r="A37" s="22" t="s">
        <v>97</v>
      </c>
    </row>
    <row r="38" spans="1:30" s="22" customFormat="1" ht="19.5" x14ac:dyDescent="0.4">
      <c r="A38" s="22" t="s">
        <v>94</v>
      </c>
    </row>
    <row r="39" spans="1:30" s="22" customFormat="1" ht="19.5" x14ac:dyDescent="0.4">
      <c r="A39" s="22" t="s">
        <v>95</v>
      </c>
    </row>
    <row r="40" spans="1:30" s="22" customFormat="1" ht="19.5" x14ac:dyDescent="0.4">
      <c r="A40" s="22" t="s">
        <v>99</v>
      </c>
    </row>
    <row r="41" spans="1:30" s="22" customFormat="1" ht="19.5" x14ac:dyDescent="0.4">
      <c r="A41" s="22" t="s">
        <v>93</v>
      </c>
    </row>
    <row r="42" spans="1:30" s="22" customFormat="1" ht="19.5" x14ac:dyDescent="0.4">
      <c r="A42" s="22" t="s">
        <v>9</v>
      </c>
    </row>
    <row r="43" spans="1:30" s="15" customFormat="1" ht="22.5" x14ac:dyDescent="0.4">
      <c r="A43" s="24" t="s">
        <v>10</v>
      </c>
      <c r="B43" s="519" t="str">
        <f t="shared" ref="B43:B52" si="22">IF(E54="","",VLOOKUP(E54,$B$54:$C$62,2,FALSE))</f>
        <v>盛岡第三</v>
      </c>
      <c r="C43" s="519"/>
      <c r="D43" s="90" t="s">
        <v>54</v>
      </c>
      <c r="E43" s="519" t="str">
        <f t="shared" ref="E43:E52" si="23">IF(F54="","",VLOOKUP(F54,$B$54:$C$62,2,FALSE))</f>
        <v>盛岡大附属</v>
      </c>
      <c r="F43" s="519"/>
      <c r="G43" s="419" t="str">
        <f t="shared" ref="G43:G52" si="24">IF(G54="","",VLOOKUP(G54,$B$54:$C$62,2,FALSE))</f>
        <v>盛 岡 北</v>
      </c>
      <c r="H43" s="419"/>
      <c r="I43" s="26" t="s">
        <v>54</v>
      </c>
      <c r="J43" s="419" t="str">
        <f t="shared" ref="J43:J52" si="25">IF(H54="","",VLOOKUP(H54,$B$54:$C$62,2,FALSE))</f>
        <v>盛岡中央</v>
      </c>
      <c r="K43" s="419"/>
      <c r="L43" s="519" t="str">
        <f t="shared" ref="L43:L52" si="26">IF(I54="","",VLOOKUP(I54,$B$54:$C$62,2,FALSE))</f>
        <v>盛岡農業</v>
      </c>
      <c r="M43" s="519"/>
      <c r="N43" s="90" t="s">
        <v>54</v>
      </c>
      <c r="O43" s="519" t="str">
        <f t="shared" ref="O43:O52" si="27">IF(J54="","",VLOOKUP(J54,$B$54:$C$62,2,FALSE))</f>
        <v>盛岡商業</v>
      </c>
      <c r="P43" s="519"/>
      <c r="Q43" s="419" t="str">
        <f t="shared" ref="Q43:Q52" si="28">IF(K54="","",VLOOKUP(K54,$B$54:$C$62,2,FALSE))</f>
        <v>盛岡大附属</v>
      </c>
      <c r="R43" s="419"/>
      <c r="S43" s="26" t="s">
        <v>54</v>
      </c>
      <c r="T43" s="419" t="str">
        <f t="shared" ref="T43:T52" si="29">IF(L54="","",VLOOKUP(L54,$B$54:$C$62,2,FALSE))</f>
        <v>盛岡第四</v>
      </c>
      <c r="U43" s="419"/>
      <c r="V43" s="47"/>
      <c r="W43" s="47"/>
      <c r="X43" s="47"/>
      <c r="Y43" s="47"/>
      <c r="Z43" s="47"/>
      <c r="AA43" s="47"/>
      <c r="AD43" s="18"/>
    </row>
    <row r="44" spans="1:30" s="15" customFormat="1" ht="22.5" x14ac:dyDescent="0.4">
      <c r="A44" s="27"/>
      <c r="B44" s="525" t="str">
        <f t="shared" si="22"/>
        <v>盛岡第三</v>
      </c>
      <c r="C44" s="525"/>
      <c r="D44" s="91" t="s">
        <v>54</v>
      </c>
      <c r="E44" s="525" t="str">
        <f t="shared" si="23"/>
        <v>盛 岡 北</v>
      </c>
      <c r="F44" s="525"/>
      <c r="G44" s="421" t="str">
        <f t="shared" si="24"/>
        <v>盛岡中央</v>
      </c>
      <c r="H44" s="421"/>
      <c r="I44" s="29" t="s">
        <v>54</v>
      </c>
      <c r="J44" s="421" t="str">
        <f t="shared" si="25"/>
        <v>盛岡農業</v>
      </c>
      <c r="K44" s="421"/>
      <c r="L44" s="525" t="str">
        <f t="shared" si="26"/>
        <v>盛岡商業</v>
      </c>
      <c r="M44" s="525"/>
      <c r="N44" s="91" t="s">
        <v>54</v>
      </c>
      <c r="O44" s="525" t="str">
        <f t="shared" si="27"/>
        <v>盛岡第四</v>
      </c>
      <c r="P44" s="525"/>
      <c r="Q44" s="421" t="str">
        <f t="shared" si="28"/>
        <v/>
      </c>
      <c r="R44" s="421"/>
      <c r="S44" s="29"/>
      <c r="T44" s="421" t="str">
        <f t="shared" si="29"/>
        <v/>
      </c>
      <c r="U44" s="421"/>
      <c r="V44" s="48"/>
      <c r="W44" s="48"/>
      <c r="X44" s="48"/>
      <c r="Y44" s="48"/>
      <c r="Z44" s="48"/>
      <c r="AA44" s="48"/>
      <c r="AD44" s="18"/>
    </row>
    <row r="45" spans="1:30" s="15" customFormat="1" ht="22.5" x14ac:dyDescent="0.4">
      <c r="A45" s="15" t="s">
        <v>12</v>
      </c>
      <c r="B45" s="526" t="str">
        <f t="shared" si="22"/>
        <v>盛岡第三</v>
      </c>
      <c r="C45" s="526"/>
      <c r="D45" s="92" t="s">
        <v>54</v>
      </c>
      <c r="E45" s="526" t="str">
        <f t="shared" si="23"/>
        <v>盛岡中央</v>
      </c>
      <c r="F45" s="526"/>
      <c r="G45" s="280" t="str">
        <f t="shared" si="24"/>
        <v>盛岡大附属</v>
      </c>
      <c r="H45" s="280"/>
      <c r="I45" s="17" t="s">
        <v>54</v>
      </c>
      <c r="J45" s="280" t="str">
        <f t="shared" si="25"/>
        <v>盛岡農業</v>
      </c>
      <c r="K45" s="280"/>
      <c r="L45" s="526" t="str">
        <f t="shared" si="26"/>
        <v>盛 岡 北</v>
      </c>
      <c r="M45" s="526"/>
      <c r="N45" s="92" t="s">
        <v>54</v>
      </c>
      <c r="O45" s="526" t="str">
        <f t="shared" si="27"/>
        <v>盛岡商業</v>
      </c>
      <c r="P45" s="526"/>
      <c r="Q45" s="280" t="str">
        <f t="shared" si="28"/>
        <v>盛岡農業</v>
      </c>
      <c r="R45" s="280"/>
      <c r="S45" s="17" t="s">
        <v>54</v>
      </c>
      <c r="T45" s="280" t="str">
        <f t="shared" si="29"/>
        <v>盛岡第四</v>
      </c>
      <c r="U45" s="280"/>
      <c r="V45" s="49"/>
      <c r="W45" s="49"/>
      <c r="X45" s="49"/>
      <c r="Y45" s="49"/>
      <c r="Z45" s="49"/>
      <c r="AA45" s="49"/>
      <c r="AD45" s="18"/>
    </row>
    <row r="46" spans="1:30" s="15" customFormat="1" ht="22.5" x14ac:dyDescent="0.4">
      <c r="B46" s="526" t="str">
        <f t="shared" si="22"/>
        <v>盛岡第三</v>
      </c>
      <c r="C46" s="526"/>
      <c r="D46" s="92" t="s">
        <v>54</v>
      </c>
      <c r="E46" s="526" t="str">
        <f t="shared" si="23"/>
        <v>盛岡商業</v>
      </c>
      <c r="F46" s="526"/>
      <c r="G46" s="280" t="str">
        <f t="shared" si="24"/>
        <v>盛岡大附属</v>
      </c>
      <c r="H46" s="280"/>
      <c r="I46" s="17" t="s">
        <v>54</v>
      </c>
      <c r="J46" s="280" t="str">
        <f t="shared" si="25"/>
        <v>盛岡中央</v>
      </c>
      <c r="K46" s="280"/>
      <c r="L46" s="526" t="str">
        <f t="shared" si="26"/>
        <v>盛 岡 北</v>
      </c>
      <c r="M46" s="526"/>
      <c r="N46" s="92" t="s">
        <v>54</v>
      </c>
      <c r="O46" s="526" t="str">
        <f t="shared" si="27"/>
        <v>盛岡第四</v>
      </c>
      <c r="P46" s="526"/>
      <c r="Q46" s="280" t="str">
        <f t="shared" si="28"/>
        <v/>
      </c>
      <c r="R46" s="280"/>
      <c r="S46" s="17"/>
      <c r="T46" s="280" t="str">
        <f t="shared" si="29"/>
        <v/>
      </c>
      <c r="U46" s="280"/>
      <c r="V46" s="49"/>
      <c r="W46" s="49"/>
      <c r="X46" s="49"/>
      <c r="Y46" s="49"/>
      <c r="Z46" s="49"/>
      <c r="AA46" s="49"/>
      <c r="AD46" s="18"/>
    </row>
    <row r="47" spans="1:30" s="15" customFormat="1" ht="22.5" x14ac:dyDescent="0.4">
      <c r="A47" s="24" t="s">
        <v>13</v>
      </c>
      <c r="B47" s="519" t="str">
        <f t="shared" si="22"/>
        <v>盛岡第三</v>
      </c>
      <c r="C47" s="519"/>
      <c r="D47" s="90" t="s">
        <v>54</v>
      </c>
      <c r="E47" s="519" t="str">
        <f t="shared" si="23"/>
        <v>盛岡農業</v>
      </c>
      <c r="F47" s="519"/>
      <c r="G47" s="419" t="str">
        <f t="shared" si="24"/>
        <v>盛岡大附属</v>
      </c>
      <c r="H47" s="419"/>
      <c r="I47" s="26" t="s">
        <v>54</v>
      </c>
      <c r="J47" s="419" t="str">
        <f t="shared" si="25"/>
        <v>盛 岡 北</v>
      </c>
      <c r="K47" s="419"/>
      <c r="L47" s="519" t="str">
        <f t="shared" si="26"/>
        <v>盛岡中央</v>
      </c>
      <c r="M47" s="519"/>
      <c r="N47" s="90" t="s">
        <v>54</v>
      </c>
      <c r="O47" s="519" t="str">
        <f t="shared" si="27"/>
        <v>盛岡第四</v>
      </c>
      <c r="P47" s="519"/>
      <c r="Q47" s="419" t="str">
        <f t="shared" si="28"/>
        <v>盛岡大附属</v>
      </c>
      <c r="R47" s="419"/>
      <c r="S47" s="26" t="s">
        <v>54</v>
      </c>
      <c r="T47" s="419" t="str">
        <f t="shared" si="29"/>
        <v>盛岡商業</v>
      </c>
      <c r="U47" s="419"/>
      <c r="V47" s="47"/>
      <c r="W47" s="47"/>
      <c r="X47" s="47"/>
      <c r="Y47" s="47"/>
      <c r="Z47" s="47"/>
      <c r="AA47" s="47"/>
      <c r="AD47" s="18"/>
    </row>
    <row r="48" spans="1:30" s="15" customFormat="1" ht="22.5" x14ac:dyDescent="0.4">
      <c r="A48" s="27"/>
      <c r="B48" s="525" t="str">
        <f t="shared" si="22"/>
        <v>盛岡第三</v>
      </c>
      <c r="C48" s="525"/>
      <c r="D48" s="91" t="s">
        <v>54</v>
      </c>
      <c r="E48" s="525" t="str">
        <f t="shared" si="23"/>
        <v>盛岡第四</v>
      </c>
      <c r="F48" s="525"/>
      <c r="G48" s="421" t="str">
        <f t="shared" si="24"/>
        <v>盛岡中央</v>
      </c>
      <c r="H48" s="421"/>
      <c r="I48" s="29" t="s">
        <v>54</v>
      </c>
      <c r="J48" s="421" t="str">
        <f t="shared" si="25"/>
        <v>盛岡商業</v>
      </c>
      <c r="K48" s="421"/>
      <c r="L48" s="525" t="str">
        <f t="shared" si="26"/>
        <v>盛 岡 北</v>
      </c>
      <c r="M48" s="525"/>
      <c r="N48" s="91" t="s">
        <v>54</v>
      </c>
      <c r="O48" s="525" t="str">
        <f t="shared" si="27"/>
        <v>盛岡農業</v>
      </c>
      <c r="P48" s="525"/>
      <c r="Q48" s="421" t="str">
        <f t="shared" si="28"/>
        <v/>
      </c>
      <c r="R48" s="421"/>
      <c r="S48" s="29"/>
      <c r="T48" s="421" t="str">
        <f t="shared" si="29"/>
        <v/>
      </c>
      <c r="U48" s="421"/>
      <c r="V48" s="48"/>
      <c r="W48" s="48"/>
      <c r="X48" s="48"/>
      <c r="Y48" s="48"/>
      <c r="Z48" s="48"/>
      <c r="AA48" s="48"/>
    </row>
    <row r="49" spans="1:27" s="15" customFormat="1" ht="22.5" x14ac:dyDescent="0.4">
      <c r="A49" s="24" t="s">
        <v>14</v>
      </c>
      <c r="B49" s="519" t="str">
        <f t="shared" si="22"/>
        <v>盛岡第三</v>
      </c>
      <c r="C49" s="519"/>
      <c r="D49" s="90" t="s">
        <v>54</v>
      </c>
      <c r="E49" s="519" t="str">
        <f t="shared" si="23"/>
        <v>盛岡大附属</v>
      </c>
      <c r="F49" s="519"/>
      <c r="G49" s="419" t="str">
        <f t="shared" si="24"/>
        <v>盛 岡 北</v>
      </c>
      <c r="H49" s="419"/>
      <c r="I49" s="26" t="s">
        <v>54</v>
      </c>
      <c r="J49" s="419" t="str">
        <f t="shared" si="25"/>
        <v>盛岡商業</v>
      </c>
      <c r="K49" s="419"/>
      <c r="L49" s="519" t="str">
        <f t="shared" si="26"/>
        <v>盛岡農業</v>
      </c>
      <c r="M49" s="519"/>
      <c r="N49" s="90" t="s">
        <v>54</v>
      </c>
      <c r="O49" s="519" t="str">
        <f t="shared" si="27"/>
        <v>盛岡第四</v>
      </c>
      <c r="P49" s="519"/>
      <c r="Q49" s="419" t="str">
        <f t="shared" si="28"/>
        <v>盛岡第三</v>
      </c>
      <c r="R49" s="419"/>
      <c r="S49" s="26" t="s">
        <v>54</v>
      </c>
      <c r="T49" s="419" t="str">
        <f t="shared" si="29"/>
        <v>盛岡中央</v>
      </c>
      <c r="U49" s="419"/>
      <c r="V49" s="47"/>
      <c r="W49" s="47"/>
      <c r="X49" s="47"/>
      <c r="Y49" s="47"/>
      <c r="Z49" s="47"/>
      <c r="AA49" s="47"/>
    </row>
    <row r="50" spans="1:27" s="15" customFormat="1" ht="22.5" x14ac:dyDescent="0.4">
      <c r="A50" s="27"/>
      <c r="B50" s="525" t="str">
        <f t="shared" si="22"/>
        <v>盛岡大附属</v>
      </c>
      <c r="C50" s="525"/>
      <c r="D50" s="91" t="s">
        <v>54</v>
      </c>
      <c r="E50" s="525" t="str">
        <f t="shared" si="23"/>
        <v>盛岡中央</v>
      </c>
      <c r="F50" s="525"/>
      <c r="G50" s="421" t="str">
        <f t="shared" si="24"/>
        <v>盛 岡 北</v>
      </c>
      <c r="H50" s="421"/>
      <c r="I50" s="29" t="s">
        <v>54</v>
      </c>
      <c r="J50" s="421" t="str">
        <f t="shared" si="25"/>
        <v>盛岡第四</v>
      </c>
      <c r="K50" s="421"/>
      <c r="L50" s="525" t="str">
        <f t="shared" si="26"/>
        <v>盛岡農業</v>
      </c>
      <c r="M50" s="525"/>
      <c r="N50" s="91" t="s">
        <v>54</v>
      </c>
      <c r="O50" s="525" t="str">
        <f t="shared" si="27"/>
        <v>盛岡商業</v>
      </c>
      <c r="P50" s="525"/>
      <c r="Q50" s="421" t="str">
        <f t="shared" si="28"/>
        <v/>
      </c>
      <c r="R50" s="421"/>
      <c r="S50" s="29"/>
      <c r="T50" s="421" t="str">
        <f t="shared" si="29"/>
        <v/>
      </c>
      <c r="U50" s="421"/>
      <c r="V50" s="48"/>
      <c r="W50" s="48"/>
      <c r="X50" s="48"/>
      <c r="Y50" s="48"/>
      <c r="Z50" s="48"/>
      <c r="AA50" s="48"/>
    </row>
    <row r="51" spans="1:27" s="15" customFormat="1" ht="22.5" x14ac:dyDescent="0.4">
      <c r="A51" s="15" t="s">
        <v>38</v>
      </c>
      <c r="B51" s="526" t="str">
        <f t="shared" si="22"/>
        <v>盛岡第三</v>
      </c>
      <c r="C51" s="526"/>
      <c r="D51" s="92" t="s">
        <v>54</v>
      </c>
      <c r="E51" s="526" t="str">
        <f t="shared" si="23"/>
        <v>盛 岡 北</v>
      </c>
      <c r="F51" s="526"/>
      <c r="G51" s="280" t="str">
        <f t="shared" si="24"/>
        <v>盛岡大附属</v>
      </c>
      <c r="H51" s="280"/>
      <c r="I51" s="17" t="s">
        <v>54</v>
      </c>
      <c r="J51" s="280" t="str">
        <f t="shared" si="25"/>
        <v>盛岡第四</v>
      </c>
      <c r="K51" s="280"/>
      <c r="L51" s="526" t="str">
        <f t="shared" si="26"/>
        <v>盛岡中央</v>
      </c>
      <c r="M51" s="526"/>
      <c r="N51" s="92" t="s">
        <v>54</v>
      </c>
      <c r="O51" s="526" t="str">
        <f t="shared" si="27"/>
        <v>盛岡農業</v>
      </c>
      <c r="P51" s="526"/>
      <c r="Q51" s="280" t="str">
        <f t="shared" si="28"/>
        <v>盛岡商業</v>
      </c>
      <c r="R51" s="280"/>
      <c r="S51" s="17" t="s">
        <v>54</v>
      </c>
      <c r="T51" s="280" t="str">
        <f t="shared" si="29"/>
        <v>盛岡第四</v>
      </c>
      <c r="U51" s="280"/>
      <c r="V51" s="49"/>
      <c r="W51" s="49"/>
      <c r="X51" s="49"/>
      <c r="Y51" s="49"/>
      <c r="Z51" s="49"/>
      <c r="AA51" s="49"/>
    </row>
    <row r="52" spans="1:27" s="15" customFormat="1" ht="22.5" x14ac:dyDescent="0.4">
      <c r="B52" s="526" t="str">
        <f t="shared" si="22"/>
        <v>盛岡第三</v>
      </c>
      <c r="C52" s="526"/>
      <c r="D52" s="92" t="s">
        <v>54</v>
      </c>
      <c r="E52" s="526" t="str">
        <f t="shared" si="23"/>
        <v>盛岡農業</v>
      </c>
      <c r="F52" s="526"/>
      <c r="G52" s="280" t="str">
        <f t="shared" si="24"/>
        <v>盛岡大附属</v>
      </c>
      <c r="H52" s="280"/>
      <c r="I52" s="17" t="s">
        <v>54</v>
      </c>
      <c r="J52" s="280" t="str">
        <f t="shared" si="25"/>
        <v>盛 岡 北</v>
      </c>
      <c r="K52" s="280"/>
      <c r="L52" s="526" t="str">
        <f t="shared" si="26"/>
        <v>盛岡中央</v>
      </c>
      <c r="M52" s="526"/>
      <c r="N52" s="92" t="s">
        <v>54</v>
      </c>
      <c r="O52" s="526" t="str">
        <f t="shared" si="27"/>
        <v>盛岡商業</v>
      </c>
      <c r="P52" s="526"/>
      <c r="Q52" s="280" t="str">
        <f t="shared" si="28"/>
        <v/>
      </c>
      <c r="R52" s="280"/>
      <c r="S52" s="17"/>
      <c r="T52" s="280" t="str">
        <f t="shared" si="29"/>
        <v/>
      </c>
      <c r="U52" s="280"/>
      <c r="V52" s="49"/>
      <c r="W52" s="49"/>
      <c r="X52" s="49"/>
      <c r="Y52" s="49"/>
      <c r="Z52" s="49"/>
      <c r="AA52" s="49"/>
    </row>
    <row r="53" spans="1:27" s="5" customFormat="1" ht="24.75" x14ac:dyDescent="0.4"/>
    <row r="54" spans="1:27" x14ac:dyDescent="0.4">
      <c r="B54" s="1">
        <v>1</v>
      </c>
      <c r="C54" s="1" t="str">
        <f>B6</f>
        <v>盛岡第三</v>
      </c>
      <c r="D54" s="50">
        <v>1</v>
      </c>
      <c r="E54" s="50">
        <v>1</v>
      </c>
      <c r="F54" s="50">
        <v>2</v>
      </c>
      <c r="G54" s="51">
        <v>3</v>
      </c>
      <c r="H54" s="52">
        <v>4</v>
      </c>
      <c r="I54" s="50">
        <v>5</v>
      </c>
      <c r="J54" s="50">
        <v>6</v>
      </c>
      <c r="K54" s="51">
        <v>2</v>
      </c>
      <c r="L54" s="52">
        <v>7</v>
      </c>
      <c r="M54" s="50"/>
      <c r="N54" s="50"/>
      <c r="O54" s="1">
        <v>1</v>
      </c>
      <c r="P54" s="1">
        <v>2</v>
      </c>
      <c r="Q54" s="1">
        <v>2</v>
      </c>
      <c r="R54" s="1">
        <v>2</v>
      </c>
      <c r="S54" s="1">
        <v>2</v>
      </c>
      <c r="T54" s="1">
        <v>2</v>
      </c>
    </row>
    <row r="55" spans="1:27" x14ac:dyDescent="0.4">
      <c r="B55" s="1">
        <v>2</v>
      </c>
      <c r="C55" s="1" t="str">
        <f>E6</f>
        <v>盛岡大附属</v>
      </c>
      <c r="D55" s="50">
        <v>1</v>
      </c>
      <c r="E55" s="50">
        <v>1</v>
      </c>
      <c r="F55" s="50">
        <v>3</v>
      </c>
      <c r="G55" s="51">
        <v>4</v>
      </c>
      <c r="H55" s="52">
        <v>5</v>
      </c>
      <c r="I55" s="50">
        <v>6</v>
      </c>
      <c r="J55" s="50">
        <v>7</v>
      </c>
      <c r="K55" s="51"/>
      <c r="L55" s="52"/>
      <c r="M55" s="50"/>
      <c r="N55" s="50"/>
      <c r="O55" s="1">
        <v>2</v>
      </c>
      <c r="P55" s="1">
        <v>2</v>
      </c>
      <c r="Q55" s="1">
        <v>2</v>
      </c>
      <c r="R55" s="1">
        <v>2</v>
      </c>
      <c r="S55" s="1">
        <v>2</v>
      </c>
      <c r="T55" s="1">
        <v>2</v>
      </c>
    </row>
    <row r="56" spans="1:27" x14ac:dyDescent="0.4">
      <c r="B56" s="1">
        <v>3</v>
      </c>
      <c r="C56" s="1" t="str">
        <f>H6</f>
        <v>盛 岡 北</v>
      </c>
      <c r="D56" s="50">
        <v>2</v>
      </c>
      <c r="E56" s="50">
        <v>1</v>
      </c>
      <c r="F56" s="50">
        <v>4</v>
      </c>
      <c r="G56" s="51">
        <v>2</v>
      </c>
      <c r="H56" s="52">
        <v>5</v>
      </c>
      <c r="I56" s="50">
        <v>3</v>
      </c>
      <c r="J56" s="50">
        <v>6</v>
      </c>
      <c r="K56" s="51">
        <v>5</v>
      </c>
      <c r="L56" s="52">
        <v>7</v>
      </c>
      <c r="M56" s="50"/>
      <c r="N56" s="50"/>
      <c r="O56" s="1">
        <v>3</v>
      </c>
      <c r="P56" s="1">
        <v>2</v>
      </c>
      <c r="Q56" s="1">
        <v>2</v>
      </c>
      <c r="R56" s="1">
        <v>2</v>
      </c>
      <c r="S56" s="1">
        <v>2</v>
      </c>
      <c r="T56" s="1">
        <v>2</v>
      </c>
    </row>
    <row r="57" spans="1:27" x14ac:dyDescent="0.4">
      <c r="B57" s="1">
        <v>4</v>
      </c>
      <c r="C57" s="1" t="str">
        <f>K6</f>
        <v>盛岡中央</v>
      </c>
      <c r="D57" s="50">
        <v>2</v>
      </c>
      <c r="E57" s="50">
        <v>1</v>
      </c>
      <c r="F57" s="50">
        <v>6</v>
      </c>
      <c r="G57" s="51">
        <v>2</v>
      </c>
      <c r="H57" s="52">
        <v>4</v>
      </c>
      <c r="I57" s="50">
        <v>3</v>
      </c>
      <c r="J57" s="50">
        <v>7</v>
      </c>
      <c r="K57" s="51"/>
      <c r="L57" s="52"/>
      <c r="M57" s="50"/>
      <c r="N57" s="50"/>
      <c r="O57" s="1">
        <v>4</v>
      </c>
      <c r="P57" s="1">
        <v>2</v>
      </c>
      <c r="Q57" s="1">
        <v>2</v>
      </c>
      <c r="R57" s="1">
        <v>2</v>
      </c>
      <c r="S57" s="1">
        <v>2</v>
      </c>
      <c r="T57" s="1">
        <v>2</v>
      </c>
    </row>
    <row r="58" spans="1:27" x14ac:dyDescent="0.4">
      <c r="B58" s="1">
        <v>5</v>
      </c>
      <c r="C58" s="1" t="str">
        <f>N6</f>
        <v>盛岡農業</v>
      </c>
      <c r="D58" s="50">
        <v>3</v>
      </c>
      <c r="E58" s="50">
        <v>1</v>
      </c>
      <c r="F58" s="50">
        <v>5</v>
      </c>
      <c r="G58" s="51">
        <v>2</v>
      </c>
      <c r="H58" s="52">
        <v>3</v>
      </c>
      <c r="I58" s="50">
        <v>4</v>
      </c>
      <c r="J58" s="50">
        <v>7</v>
      </c>
      <c r="K58" s="51">
        <v>2</v>
      </c>
      <c r="L58" s="52">
        <v>6</v>
      </c>
      <c r="M58" s="50"/>
      <c r="N58" s="50"/>
      <c r="O58" s="1">
        <v>5</v>
      </c>
      <c r="P58" s="1">
        <v>2</v>
      </c>
      <c r="Q58" s="1">
        <v>2</v>
      </c>
      <c r="R58" s="1">
        <v>2</v>
      </c>
      <c r="S58" s="1">
        <v>2</v>
      </c>
      <c r="T58" s="1">
        <v>2</v>
      </c>
    </row>
    <row r="59" spans="1:27" x14ac:dyDescent="0.4">
      <c r="B59" s="1">
        <v>6</v>
      </c>
      <c r="C59" s="1" t="str">
        <f>Q6</f>
        <v>盛岡商業</v>
      </c>
      <c r="D59" s="50">
        <v>3</v>
      </c>
      <c r="E59" s="50">
        <v>1</v>
      </c>
      <c r="F59" s="50">
        <v>7</v>
      </c>
      <c r="G59" s="51">
        <v>4</v>
      </c>
      <c r="H59" s="52">
        <v>6</v>
      </c>
      <c r="I59" s="50">
        <v>3</v>
      </c>
      <c r="J59" s="50">
        <v>5</v>
      </c>
      <c r="K59" s="51"/>
      <c r="L59" s="52"/>
      <c r="M59" s="50"/>
      <c r="N59" s="50"/>
      <c r="O59" s="1">
        <v>6</v>
      </c>
      <c r="P59" s="1">
        <v>2</v>
      </c>
      <c r="Q59" s="1">
        <v>2</v>
      </c>
      <c r="R59" s="1">
        <v>2</v>
      </c>
      <c r="S59" s="1">
        <v>2</v>
      </c>
      <c r="T59" s="1">
        <v>2</v>
      </c>
    </row>
    <row r="60" spans="1:27" x14ac:dyDescent="0.4">
      <c r="B60" s="1">
        <v>7</v>
      </c>
      <c r="C60" s="1" t="str">
        <f>T6</f>
        <v>盛岡第四</v>
      </c>
      <c r="D60" s="50">
        <v>4</v>
      </c>
      <c r="E60" s="50">
        <v>1</v>
      </c>
      <c r="F60" s="50">
        <v>2</v>
      </c>
      <c r="G60" s="51">
        <v>3</v>
      </c>
      <c r="H60" s="52">
        <v>6</v>
      </c>
      <c r="I60" s="50">
        <v>5</v>
      </c>
      <c r="J60" s="50">
        <v>7</v>
      </c>
      <c r="K60" s="51">
        <v>1</v>
      </c>
      <c r="L60" s="52">
        <v>4</v>
      </c>
      <c r="M60" s="50"/>
      <c r="N60" s="50"/>
      <c r="O60" s="1">
        <v>7</v>
      </c>
      <c r="P60" s="1">
        <v>2</v>
      </c>
      <c r="Q60" s="1">
        <v>2</v>
      </c>
      <c r="R60" s="1">
        <v>2</v>
      </c>
      <c r="S60" s="1">
        <v>2</v>
      </c>
      <c r="T60" s="1">
        <v>2</v>
      </c>
    </row>
    <row r="61" spans="1:27" x14ac:dyDescent="0.4">
      <c r="D61" s="50">
        <v>4</v>
      </c>
      <c r="E61" s="50">
        <v>2</v>
      </c>
      <c r="F61" s="50">
        <v>4</v>
      </c>
      <c r="G61" s="51">
        <v>3</v>
      </c>
      <c r="H61" s="52">
        <v>7</v>
      </c>
      <c r="I61" s="50">
        <v>5</v>
      </c>
      <c r="J61" s="50">
        <v>6</v>
      </c>
      <c r="K61" s="51"/>
      <c r="L61" s="52"/>
      <c r="M61" s="50"/>
      <c r="N61" s="50"/>
    </row>
    <row r="62" spans="1:27" s="30" customFormat="1" x14ac:dyDescent="0.4">
      <c r="D62" s="50">
        <v>5</v>
      </c>
      <c r="E62" s="53">
        <v>1</v>
      </c>
      <c r="F62" s="53">
        <v>3</v>
      </c>
      <c r="G62" s="54">
        <v>2</v>
      </c>
      <c r="H62" s="55">
        <v>7</v>
      </c>
      <c r="I62" s="53">
        <v>4</v>
      </c>
      <c r="J62" s="53">
        <v>5</v>
      </c>
      <c r="K62" s="54">
        <v>6</v>
      </c>
      <c r="L62" s="55">
        <v>7</v>
      </c>
      <c r="M62" s="53"/>
      <c r="N62" s="53"/>
    </row>
    <row r="63" spans="1:27" s="30" customFormat="1" x14ac:dyDescent="0.4">
      <c r="D63" s="50">
        <v>5</v>
      </c>
      <c r="E63" s="53">
        <v>1</v>
      </c>
      <c r="F63" s="53">
        <v>5</v>
      </c>
      <c r="G63" s="54">
        <v>2</v>
      </c>
      <c r="H63" s="55">
        <v>3</v>
      </c>
      <c r="I63" s="53">
        <v>4</v>
      </c>
      <c r="J63" s="53">
        <v>6</v>
      </c>
      <c r="K63" s="54"/>
      <c r="L63" s="55"/>
      <c r="M63" s="53"/>
      <c r="N63" s="53"/>
    </row>
  </sheetData>
  <mergeCells count="233">
    <mergeCell ref="Q51:R51"/>
    <mergeCell ref="T51:U51"/>
    <mergeCell ref="B52:C52"/>
    <mergeCell ref="E52:F52"/>
    <mergeCell ref="G52:H52"/>
    <mergeCell ref="J52:K52"/>
    <mergeCell ref="L52:M52"/>
    <mergeCell ref="O52:P52"/>
    <mergeCell ref="Q52:R52"/>
    <mergeCell ref="T52:U52"/>
    <mergeCell ref="B51:C51"/>
    <mergeCell ref="E51:F51"/>
    <mergeCell ref="G51:H51"/>
    <mergeCell ref="J51:K51"/>
    <mergeCell ref="L51:M51"/>
    <mergeCell ref="O51:P51"/>
    <mergeCell ref="Q49:R49"/>
    <mergeCell ref="T49:U49"/>
    <mergeCell ref="B50:C50"/>
    <mergeCell ref="E50:F50"/>
    <mergeCell ref="G50:H50"/>
    <mergeCell ref="J50:K50"/>
    <mergeCell ref="L50:M50"/>
    <mergeCell ref="O50:P50"/>
    <mergeCell ref="Q50:R50"/>
    <mergeCell ref="T50:U50"/>
    <mergeCell ref="B49:C49"/>
    <mergeCell ref="E49:F49"/>
    <mergeCell ref="G49:H49"/>
    <mergeCell ref="J49:K49"/>
    <mergeCell ref="L49:M49"/>
    <mergeCell ref="O49:P49"/>
    <mergeCell ref="Q47:R47"/>
    <mergeCell ref="T47:U47"/>
    <mergeCell ref="B48:C48"/>
    <mergeCell ref="E48:F48"/>
    <mergeCell ref="G48:H48"/>
    <mergeCell ref="J48:K48"/>
    <mergeCell ref="L48:M48"/>
    <mergeCell ref="O48:P48"/>
    <mergeCell ref="Q48:R48"/>
    <mergeCell ref="T48:U48"/>
    <mergeCell ref="B47:C47"/>
    <mergeCell ref="E47:F47"/>
    <mergeCell ref="G47:H47"/>
    <mergeCell ref="J47:K47"/>
    <mergeCell ref="L47:M47"/>
    <mergeCell ref="O47:P47"/>
    <mergeCell ref="Q45:R45"/>
    <mergeCell ref="T45:U45"/>
    <mergeCell ref="B46:C46"/>
    <mergeCell ref="E46:F46"/>
    <mergeCell ref="G46:H46"/>
    <mergeCell ref="J46:K46"/>
    <mergeCell ref="L46:M46"/>
    <mergeCell ref="O46:P46"/>
    <mergeCell ref="Q46:R46"/>
    <mergeCell ref="T46:U46"/>
    <mergeCell ref="B45:C45"/>
    <mergeCell ref="E45:F45"/>
    <mergeCell ref="G45:H45"/>
    <mergeCell ref="J45:K45"/>
    <mergeCell ref="L45:M45"/>
    <mergeCell ref="O45:P45"/>
    <mergeCell ref="Q43:R43"/>
    <mergeCell ref="T43:U43"/>
    <mergeCell ref="B44:C44"/>
    <mergeCell ref="E44:F44"/>
    <mergeCell ref="G44:H44"/>
    <mergeCell ref="J44:K44"/>
    <mergeCell ref="L44:M44"/>
    <mergeCell ref="O44:P44"/>
    <mergeCell ref="Q44:R44"/>
    <mergeCell ref="T44:U44"/>
    <mergeCell ref="B43:C43"/>
    <mergeCell ref="E43:F43"/>
    <mergeCell ref="G43:H43"/>
    <mergeCell ref="J43:K43"/>
    <mergeCell ref="L43:M43"/>
    <mergeCell ref="O43:P43"/>
    <mergeCell ref="AA31:AA34"/>
    <mergeCell ref="B33:D34"/>
    <mergeCell ref="E33:G33"/>
    <mergeCell ref="H33:J33"/>
    <mergeCell ref="K33:M34"/>
    <mergeCell ref="N33:P33"/>
    <mergeCell ref="Q33:S33"/>
    <mergeCell ref="Q31:S31"/>
    <mergeCell ref="T31:V34"/>
    <mergeCell ref="W31:W34"/>
    <mergeCell ref="X31:X34"/>
    <mergeCell ref="Y31:Y34"/>
    <mergeCell ref="Z31:Z34"/>
    <mergeCell ref="A31:A34"/>
    <mergeCell ref="B31:D31"/>
    <mergeCell ref="E31:G31"/>
    <mergeCell ref="H31:J31"/>
    <mergeCell ref="K31:M31"/>
    <mergeCell ref="N31:P31"/>
    <mergeCell ref="AA27:AA30"/>
    <mergeCell ref="B29:D30"/>
    <mergeCell ref="E29:G30"/>
    <mergeCell ref="H29:J29"/>
    <mergeCell ref="K29:M29"/>
    <mergeCell ref="N29:P29"/>
    <mergeCell ref="T29:V29"/>
    <mergeCell ref="Q27:S30"/>
    <mergeCell ref="T27:V27"/>
    <mergeCell ref="W27:W30"/>
    <mergeCell ref="X27:X30"/>
    <mergeCell ref="Y27:Y30"/>
    <mergeCell ref="Z27:Z30"/>
    <mergeCell ref="A27:A30"/>
    <mergeCell ref="B27:D27"/>
    <mergeCell ref="E27:G27"/>
    <mergeCell ref="H27:J27"/>
    <mergeCell ref="K27:M27"/>
    <mergeCell ref="N27:P27"/>
    <mergeCell ref="AA23:AA26"/>
    <mergeCell ref="B25:D25"/>
    <mergeCell ref="E25:G26"/>
    <mergeCell ref="H25:J26"/>
    <mergeCell ref="K25:M25"/>
    <mergeCell ref="Q25:S25"/>
    <mergeCell ref="T25:V25"/>
    <mergeCell ref="Q23:S23"/>
    <mergeCell ref="T23:V23"/>
    <mergeCell ref="W23:W26"/>
    <mergeCell ref="X23:X26"/>
    <mergeCell ref="Y23:Y26"/>
    <mergeCell ref="Z23:Z26"/>
    <mergeCell ref="A23:A26"/>
    <mergeCell ref="B23:D23"/>
    <mergeCell ref="E23:G23"/>
    <mergeCell ref="H23:J23"/>
    <mergeCell ref="K23:M23"/>
    <mergeCell ref="N23:P26"/>
    <mergeCell ref="AA19:AA22"/>
    <mergeCell ref="B21:D21"/>
    <mergeCell ref="E21:G21"/>
    <mergeCell ref="H21:J22"/>
    <mergeCell ref="N21:P21"/>
    <mergeCell ref="Q21:S21"/>
    <mergeCell ref="T21:V22"/>
    <mergeCell ref="Q19:S19"/>
    <mergeCell ref="T19:V19"/>
    <mergeCell ref="W19:W22"/>
    <mergeCell ref="X19:X22"/>
    <mergeCell ref="Y19:Y22"/>
    <mergeCell ref="Z19:Z22"/>
    <mergeCell ref="A19:A22"/>
    <mergeCell ref="B19:D19"/>
    <mergeCell ref="E19:G19"/>
    <mergeCell ref="H19:J19"/>
    <mergeCell ref="K19:M22"/>
    <mergeCell ref="N19:P19"/>
    <mergeCell ref="AA15:AA18"/>
    <mergeCell ref="B17:D17"/>
    <mergeCell ref="E17:G17"/>
    <mergeCell ref="K17:M18"/>
    <mergeCell ref="N17:P18"/>
    <mergeCell ref="Q17:S17"/>
    <mergeCell ref="T17:V17"/>
    <mergeCell ref="Q15:S15"/>
    <mergeCell ref="T15:V15"/>
    <mergeCell ref="W15:W18"/>
    <mergeCell ref="X15:X18"/>
    <mergeCell ref="Y15:Y18"/>
    <mergeCell ref="Z15:Z18"/>
    <mergeCell ref="A15:A18"/>
    <mergeCell ref="B15:D15"/>
    <mergeCell ref="E15:G15"/>
    <mergeCell ref="H15:J18"/>
    <mergeCell ref="K15:M15"/>
    <mergeCell ref="N15:P15"/>
    <mergeCell ref="AA11:AA14"/>
    <mergeCell ref="B13:D13"/>
    <mergeCell ref="H13:J13"/>
    <mergeCell ref="K13:M13"/>
    <mergeCell ref="N13:P14"/>
    <mergeCell ref="Q13:S14"/>
    <mergeCell ref="T13:V13"/>
    <mergeCell ref="Q11:S11"/>
    <mergeCell ref="T11:V11"/>
    <mergeCell ref="W11:W14"/>
    <mergeCell ref="X11:X14"/>
    <mergeCell ref="Y11:Y14"/>
    <mergeCell ref="Z11:Z14"/>
    <mergeCell ref="A11:A14"/>
    <mergeCell ref="B11:D11"/>
    <mergeCell ref="E11:G14"/>
    <mergeCell ref="H11:J11"/>
    <mergeCell ref="K11:M11"/>
    <mergeCell ref="X7:X10"/>
    <mergeCell ref="Y7:Y10"/>
    <mergeCell ref="Z7:Z10"/>
    <mergeCell ref="AA7:AA10"/>
    <mergeCell ref="E9:G9"/>
    <mergeCell ref="H9:J9"/>
    <mergeCell ref="N9:P9"/>
    <mergeCell ref="Q9:S10"/>
    <mergeCell ref="T9:V10"/>
    <mergeCell ref="A7:A10"/>
    <mergeCell ref="B7:D10"/>
    <mergeCell ref="E7:G7"/>
    <mergeCell ref="H7:J7"/>
    <mergeCell ref="N7:P7"/>
    <mergeCell ref="Q7:S7"/>
    <mergeCell ref="T7:V7"/>
    <mergeCell ref="N11:P11"/>
    <mergeCell ref="W7:W10"/>
    <mergeCell ref="A1:AA1"/>
    <mergeCell ref="B2:C2"/>
    <mergeCell ref="F2:G2"/>
    <mergeCell ref="I2:J2"/>
    <mergeCell ref="O2:Q2"/>
    <mergeCell ref="B6:D6"/>
    <mergeCell ref="E6:G6"/>
    <mergeCell ref="H6:J6"/>
    <mergeCell ref="K6:M6"/>
    <mergeCell ref="N6:P6"/>
    <mergeCell ref="Q6:S6"/>
    <mergeCell ref="T6:V6"/>
    <mergeCell ref="B4:D4"/>
    <mergeCell ref="E4:G4"/>
    <mergeCell ref="H4:J4"/>
    <mergeCell ref="K4:M4"/>
    <mergeCell ref="N4:P4"/>
    <mergeCell ref="B5:D5"/>
    <mergeCell ref="E5:G5"/>
    <mergeCell ref="H5:J5"/>
    <mergeCell ref="K5:M5"/>
    <mergeCell ref="N5:P5"/>
  </mergeCells>
  <phoneticPr fontId="2"/>
  <conditionalFormatting sqref="B7">
    <cfRule type="cellIs" dxfId="84" priority="36" operator="equal">
      <formula>"○"</formula>
    </cfRule>
  </conditionalFormatting>
  <conditionalFormatting sqref="B26:D28 T26:V30 H27:P30">
    <cfRule type="cellIs" dxfId="83" priority="20" operator="equal">
      <formula>"○"</formula>
    </cfRule>
  </conditionalFormatting>
  <conditionalFormatting sqref="B15:G18 Q15:V18">
    <cfRule type="cellIs" dxfId="82" priority="29" operator="equal">
      <formula>"○"</formula>
    </cfRule>
  </conditionalFormatting>
  <conditionalFormatting sqref="B22:G24 Q23:V25 K23:M26">
    <cfRule type="cellIs" dxfId="81" priority="23" operator="equal">
      <formula>"○"</formula>
    </cfRule>
  </conditionalFormatting>
  <conditionalFormatting sqref="B19:J20 N19:V20">
    <cfRule type="cellIs" dxfId="80" priority="26" operator="equal">
      <formula>"○"</formula>
    </cfRule>
  </conditionalFormatting>
  <conditionalFormatting sqref="E11">
    <cfRule type="cellIs" dxfId="79" priority="33" operator="equal">
      <formula>"○"</formula>
    </cfRule>
  </conditionalFormatting>
  <conditionalFormatting sqref="E9:G10">
    <cfRule type="cellIs" dxfId="78" priority="5" operator="equal">
      <formula>"○"</formula>
    </cfRule>
  </conditionalFormatting>
  <conditionalFormatting sqref="E27:G28">
    <cfRule type="cellIs" dxfId="77" priority="2" operator="equal">
      <formula>"○"</formula>
    </cfRule>
  </conditionalFormatting>
  <conditionalFormatting sqref="E34:J34">
    <cfRule type="cellIs" dxfId="76" priority="38" operator="equal">
      <formula>"○"</formula>
    </cfRule>
  </conditionalFormatting>
  <conditionalFormatting sqref="E32:S32">
    <cfRule type="cellIs" dxfId="75" priority="14" operator="equal">
      <formula>"○"</formula>
    </cfRule>
  </conditionalFormatting>
  <conditionalFormatting sqref="E31:T31">
    <cfRule type="cellIs" dxfId="74" priority="13" operator="equal">
      <formula>"○"</formula>
    </cfRule>
  </conditionalFormatting>
  <conditionalFormatting sqref="E7:V8 K15:P16 B31:D32">
    <cfRule type="cellIs" dxfId="73" priority="10" operator="equal">
      <formula>"○"</formula>
    </cfRule>
  </conditionalFormatting>
  <conditionalFormatting sqref="H15">
    <cfRule type="cellIs" dxfId="72" priority="30" operator="equal">
      <formula>"○"</formula>
    </cfRule>
  </conditionalFormatting>
  <conditionalFormatting sqref="H23:J24">
    <cfRule type="cellIs" dxfId="71" priority="1" operator="equal">
      <formula>"○"</formula>
    </cfRule>
  </conditionalFormatting>
  <conditionalFormatting sqref="H14:M14 N22:S22 Q26:S26">
    <cfRule type="cellIs" dxfId="70" priority="40" operator="equal">
      <formula>"○"</formula>
    </cfRule>
  </conditionalFormatting>
  <conditionalFormatting sqref="H10:P12 B11:D14">
    <cfRule type="cellIs" dxfId="69" priority="32" operator="equal">
      <formula>"○"</formula>
    </cfRule>
  </conditionalFormatting>
  <conditionalFormatting sqref="H9:Q9 H13:N13 K17 B21:H21 N21:T21 B25:E25 B29 E33:K33 N33:S34">
    <cfRule type="cellIs" dxfId="68" priority="37" operator="equal">
      <formula>"○"</formula>
    </cfRule>
  </conditionalFormatting>
  <conditionalFormatting sqref="K19">
    <cfRule type="cellIs" dxfId="67" priority="27" operator="equal">
      <formula>"○"</formula>
    </cfRule>
  </conditionalFormatting>
  <conditionalFormatting sqref="N23">
    <cfRule type="cellIs" dxfId="66" priority="24" operator="equal">
      <formula>"○"</formula>
    </cfRule>
  </conditionalFormatting>
  <conditionalFormatting sqref="Q13 E29">
    <cfRule type="cellIs" dxfId="65" priority="9" operator="equal">
      <formula>"○"</formula>
    </cfRule>
  </conditionalFormatting>
  <conditionalFormatting sqref="Q27">
    <cfRule type="cellIs" dxfId="64" priority="21" operator="equal">
      <formula>"○"</formula>
    </cfRule>
  </conditionalFormatting>
  <conditionalFormatting sqref="Q11:S12">
    <cfRule type="cellIs" dxfId="63" priority="7" operator="equal">
      <formula>"○"</formula>
    </cfRule>
  </conditionalFormatting>
  <conditionalFormatting sqref="T9 N17 H25 B33">
    <cfRule type="cellIs" dxfId="62" priority="12" operator="equal">
      <formula>"○"</formula>
    </cfRule>
  </conditionalFormatting>
  <conditionalFormatting sqref="T11:V14">
    <cfRule type="cellIs" dxfId="61" priority="3" operator="equal">
      <formula>"○"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paperSize="9" scale="52" orientation="landscape" r:id="rId1"/>
  <colBreaks count="1" manualBreakCount="1">
    <brk id="2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C5BF1-6A8F-426B-BA25-774693D3B98A}">
  <sheetPr>
    <tabColor rgb="FF0070C0"/>
    <pageSetUpPr fitToPage="1"/>
  </sheetPr>
  <dimension ref="A1:AD63"/>
  <sheetViews>
    <sheetView view="pageBreakPreview" topLeftCell="A4" zoomScale="60" zoomScaleNormal="55" workbookViewId="0">
      <selection activeCell="P11" sqref="P11:P14"/>
    </sheetView>
  </sheetViews>
  <sheetFormatPr defaultColWidth="9" defaultRowHeight="18.75" x14ac:dyDescent="0.4"/>
  <cols>
    <col min="1" max="1" width="17" style="1" customWidth="1"/>
    <col min="2" max="22" width="6" style="1" customWidth="1"/>
    <col min="23" max="27" width="8.875" style="1" customWidth="1"/>
    <col min="28" max="16384" width="9" style="1"/>
  </cols>
  <sheetData>
    <row r="1" spans="1:27" ht="51" customHeight="1" x14ac:dyDescent="0.4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</row>
    <row r="2" spans="1:27" ht="31.5" customHeight="1" x14ac:dyDescent="0.4">
      <c r="A2" s="2"/>
      <c r="B2" s="201">
        <v>0</v>
      </c>
      <c r="C2" s="201"/>
      <c r="D2" s="3" t="s">
        <v>1</v>
      </c>
      <c r="E2" s="19"/>
      <c r="F2" s="202" t="s">
        <v>15</v>
      </c>
      <c r="G2" s="202"/>
      <c r="H2" s="4"/>
      <c r="I2" s="203" t="s">
        <v>39</v>
      </c>
      <c r="J2" s="203"/>
      <c r="K2" s="4" t="s">
        <v>92</v>
      </c>
      <c r="L2" s="2"/>
      <c r="M2" s="4"/>
      <c r="N2" s="2"/>
      <c r="O2" s="203" t="s">
        <v>47</v>
      </c>
      <c r="P2" s="203"/>
      <c r="Q2" s="203"/>
      <c r="R2" s="4" t="s">
        <v>2</v>
      </c>
      <c r="S2" s="2"/>
      <c r="T2" s="2"/>
      <c r="U2" s="2"/>
      <c r="V2" s="2"/>
      <c r="W2" s="2"/>
      <c r="X2" s="2"/>
      <c r="Y2" s="2"/>
      <c r="Z2" s="2"/>
      <c r="AA2" s="2"/>
    </row>
    <row r="3" spans="1:27" ht="15" customHeight="1" x14ac:dyDescent="0.4">
      <c r="A3" s="2"/>
      <c r="B3" s="78"/>
      <c r="C3" s="78"/>
      <c r="D3" s="3"/>
      <c r="E3" s="19"/>
      <c r="F3" s="79"/>
      <c r="G3" s="79"/>
      <c r="H3" s="4"/>
      <c r="I3" s="80"/>
      <c r="J3" s="80"/>
      <c r="K3" s="4"/>
      <c r="L3" s="2"/>
      <c r="M3" s="4"/>
      <c r="N3" s="2"/>
      <c r="O3" s="80"/>
      <c r="P3" s="80"/>
      <c r="Q3" s="80"/>
      <c r="R3" s="4"/>
      <c r="S3" s="2"/>
      <c r="T3" s="2"/>
      <c r="U3" s="2"/>
      <c r="V3" s="2"/>
      <c r="W3" s="2"/>
      <c r="X3" s="2"/>
      <c r="Y3" s="2"/>
      <c r="Z3" s="2"/>
      <c r="AA3" s="2"/>
    </row>
    <row r="4" spans="1:27" s="30" customFormat="1" ht="24" customHeight="1" x14ac:dyDescent="0.4">
      <c r="B4" s="527" t="s">
        <v>86</v>
      </c>
      <c r="C4" s="528"/>
      <c r="D4" s="528"/>
      <c r="E4" s="527" t="s">
        <v>87</v>
      </c>
      <c r="F4" s="528"/>
      <c r="G4" s="528"/>
      <c r="H4" s="527" t="s">
        <v>88</v>
      </c>
      <c r="I4" s="528"/>
      <c r="J4" s="528"/>
      <c r="K4" s="527" t="s">
        <v>89</v>
      </c>
      <c r="L4" s="528"/>
      <c r="M4" s="528"/>
      <c r="N4" s="527" t="s">
        <v>90</v>
      </c>
      <c r="O4" s="528"/>
      <c r="P4" s="528"/>
    </row>
    <row r="5" spans="1:27" s="30" customFormat="1" ht="24" customHeight="1" thickBot="1" x14ac:dyDescent="0.45">
      <c r="B5" s="529" t="str">
        <f>B6</f>
        <v>水沢工業</v>
      </c>
      <c r="C5" s="529"/>
      <c r="D5" s="529"/>
      <c r="E5" s="529" t="str">
        <f t="shared" ref="E5" si="0">E6</f>
        <v>北上翔南</v>
      </c>
      <c r="F5" s="529"/>
      <c r="G5" s="529"/>
      <c r="H5" s="529" t="str">
        <f t="shared" ref="H5" si="1">H6</f>
        <v>遠　　野</v>
      </c>
      <c r="I5" s="529"/>
      <c r="J5" s="529"/>
      <c r="K5" s="529" t="str">
        <f t="shared" ref="K5" si="2">K6</f>
        <v>花 巻 南</v>
      </c>
      <c r="L5" s="529"/>
      <c r="M5" s="529"/>
      <c r="N5" s="529" t="str">
        <f t="shared" ref="N5" si="3">N6</f>
        <v>水沢第一</v>
      </c>
      <c r="O5" s="529"/>
      <c r="P5" s="529"/>
    </row>
    <row r="6" spans="1:27" ht="66" customHeight="1" thickTop="1" thickBot="1" x14ac:dyDescent="0.45">
      <c r="A6" s="41"/>
      <c r="B6" s="530" t="s">
        <v>48</v>
      </c>
      <c r="C6" s="531" t="e">
        <v>#REF!</v>
      </c>
      <c r="D6" s="532" t="e">
        <v>#REF!</v>
      </c>
      <c r="E6" s="533" t="s">
        <v>49</v>
      </c>
      <c r="F6" s="531" t="e">
        <v>#REF!</v>
      </c>
      <c r="G6" s="532" t="e">
        <v>#REF!</v>
      </c>
      <c r="H6" s="533" t="s">
        <v>50</v>
      </c>
      <c r="I6" s="531" t="e">
        <v>#REF!</v>
      </c>
      <c r="J6" s="532" t="e">
        <v>#REF!</v>
      </c>
      <c r="K6" s="533" t="s">
        <v>51</v>
      </c>
      <c r="L6" s="531" t="e">
        <v>#REF!</v>
      </c>
      <c r="M6" s="532" t="e">
        <v>#REF!</v>
      </c>
      <c r="N6" s="533" t="s">
        <v>52</v>
      </c>
      <c r="O6" s="531" t="e">
        <v>#REF!</v>
      </c>
      <c r="P6" s="532" t="e">
        <v>#REF!</v>
      </c>
      <c r="Q6" s="533" t="s">
        <v>53</v>
      </c>
      <c r="R6" s="531" t="e">
        <v>#REF!</v>
      </c>
      <c r="S6" s="532" t="e">
        <v>#REF!</v>
      </c>
      <c r="T6" s="533" t="s">
        <v>72</v>
      </c>
      <c r="U6" s="531" t="e">
        <v>#REF!</v>
      </c>
      <c r="V6" s="534" t="e">
        <v>#REF!</v>
      </c>
      <c r="W6" s="42" t="s">
        <v>3</v>
      </c>
      <c r="X6" s="43" t="s">
        <v>4</v>
      </c>
      <c r="Y6" s="43" t="s">
        <v>5</v>
      </c>
      <c r="Z6" s="43" t="s">
        <v>6</v>
      </c>
      <c r="AA6" s="44" t="s">
        <v>7</v>
      </c>
    </row>
    <row r="7" spans="1:27" ht="20.25" customHeight="1" thickTop="1" x14ac:dyDescent="0.4">
      <c r="A7" s="535" t="str">
        <f>B6</f>
        <v>水沢工業</v>
      </c>
      <c r="B7" s="538"/>
      <c r="C7" s="539"/>
      <c r="D7" s="540"/>
      <c r="E7" s="547" t="str">
        <f>IF(E8="","",IF(E8&gt;G8,"○",IF(E8=0,"×","△")))</f>
        <v>○</v>
      </c>
      <c r="F7" s="548"/>
      <c r="G7" s="549"/>
      <c r="H7" s="547" t="str">
        <f>IF(H8="","",IF(H8&gt;J8,"○",IF(H8=0,"×","△")))</f>
        <v>△</v>
      </c>
      <c r="I7" s="548"/>
      <c r="J7" s="549"/>
      <c r="K7" s="112" t="str">
        <f>IF(K8="","",IF(K8&gt;M8,"○",IF(K8=0,"×","△")))</f>
        <v/>
      </c>
      <c r="L7" s="113"/>
      <c r="M7" s="114"/>
      <c r="N7" s="547" t="str">
        <f>IF(N8="","",IF(N8&gt;P8,"○",IF(N8=0,"×","△")))</f>
        <v>○</v>
      </c>
      <c r="O7" s="548"/>
      <c r="P7" s="549"/>
      <c r="Q7" s="547" t="str">
        <f>IF(Q8="","",IF(Q8&gt;S8,"○",IF(Q8=0,"×","△")))</f>
        <v>○</v>
      </c>
      <c r="R7" s="548"/>
      <c r="S7" s="549"/>
      <c r="T7" s="547" t="str">
        <f>IF(T8="","",IF(T8&gt;V8,"○",IF(T8=0,"×","△")))</f>
        <v>△</v>
      </c>
      <c r="U7" s="548"/>
      <c r="V7" s="550"/>
      <c r="W7" s="554">
        <f>IF(COUNTIF($B7:$V7,"○")+COUNTIF($B9:$V9,"○")+COUNTIF($B7:$V7,"△")+COUNTIF($B9:$V9,"△")+COUNTIF($B7:$V7,"×")+COUNTIF($B9:$V9,"×")&lt;1,"",COUNTIF($B7:$V7,"○")*2+COUNTIF($B9:$V9,"○")*2+COUNTIF($B7:$V7,"△")+COUNTIF($B9:$V9,"△"))</f>
        <v>8</v>
      </c>
      <c r="X7" s="557">
        <f>IF(SUM(B8,E8,H8,K8,N8,Q8,T8,B10,E10,H10,K10,N10,Q10,T10)=0,"",SUM(B8,E8,H8,K8,N8,Q8,T8,B10,E10,H10,K10,N10,Q10,T10))</f>
        <v>344</v>
      </c>
      <c r="Y7" s="557">
        <f>IF(SUM(D8,G8,J8,M8,P8,S8,V8,D10,G10,J10,M10,P10,S10,V10)=0,"",SUM(D8,G8,J8,M8,P8,S8,V8,D10,G10,J10,M10,P10,S10,V10))</f>
        <v>341</v>
      </c>
      <c r="Z7" s="557">
        <f>IFERROR(X7-Y7,"")</f>
        <v>3</v>
      </c>
      <c r="AA7" s="639"/>
    </row>
    <row r="8" spans="1:27" ht="20.25" customHeight="1" x14ac:dyDescent="0.4">
      <c r="A8" s="536"/>
      <c r="B8" s="541"/>
      <c r="C8" s="542"/>
      <c r="D8" s="543"/>
      <c r="E8" s="125">
        <v>101</v>
      </c>
      <c r="F8" s="126" t="s">
        <v>54</v>
      </c>
      <c r="G8" s="127">
        <v>59</v>
      </c>
      <c r="H8" s="125">
        <v>49</v>
      </c>
      <c r="I8" s="126" t="s">
        <v>54</v>
      </c>
      <c r="J8" s="126">
        <v>52</v>
      </c>
      <c r="K8" s="125"/>
      <c r="L8" s="126" t="s">
        <v>54</v>
      </c>
      <c r="M8" s="127"/>
      <c r="N8" s="126">
        <v>72</v>
      </c>
      <c r="O8" s="126" t="s">
        <v>54</v>
      </c>
      <c r="P8" s="127">
        <v>45</v>
      </c>
      <c r="Q8" s="126">
        <v>81</v>
      </c>
      <c r="R8" s="126" t="s">
        <v>54</v>
      </c>
      <c r="S8" s="127">
        <v>79</v>
      </c>
      <c r="T8" s="125">
        <v>41</v>
      </c>
      <c r="U8" s="126" t="s">
        <v>54</v>
      </c>
      <c r="V8" s="162">
        <v>106</v>
      </c>
      <c r="W8" s="555"/>
      <c r="X8" s="424"/>
      <c r="Y8" s="424"/>
      <c r="Z8" s="424"/>
      <c r="AA8" s="640"/>
    </row>
    <row r="9" spans="1:27" ht="20.25" customHeight="1" x14ac:dyDescent="0.4">
      <c r="A9" s="536"/>
      <c r="B9" s="541"/>
      <c r="C9" s="542"/>
      <c r="D9" s="543"/>
      <c r="E9" s="561" t="str">
        <f>IF(E10="","",IF(E10&gt;G10,"○",IF(E10=0,"×","△")))</f>
        <v/>
      </c>
      <c r="F9" s="562"/>
      <c r="G9" s="563"/>
      <c r="H9" s="561" t="str">
        <f>IF(H10="","",IF(H10&gt;J10,"○",IF(H10=0,"×","△")))</f>
        <v/>
      </c>
      <c r="I9" s="562"/>
      <c r="J9" s="563"/>
      <c r="K9" s="167" t="str">
        <f>IF(K10="","",IF(K10&gt;M10,"○",IF(K10=0,"×","△")))</f>
        <v/>
      </c>
      <c r="L9" s="168"/>
      <c r="M9" s="169"/>
      <c r="N9" s="561" t="str">
        <f>IF(N10="","",IF(N10&gt;P10,"○",IF(N10=0,"×","△")))</f>
        <v/>
      </c>
      <c r="O9" s="562"/>
      <c r="P9" s="563"/>
      <c r="Q9" s="564" t="str">
        <f>IF(Q10="","",IF(Q10&gt;S10,"○",IF(Q10=0,"×","△")))</f>
        <v/>
      </c>
      <c r="R9" s="565"/>
      <c r="S9" s="566"/>
      <c r="T9" s="564" t="str">
        <f>IF(T10="","",IF(T10&gt;V10,"○",IF(T10=0,"×","△")))</f>
        <v/>
      </c>
      <c r="U9" s="565"/>
      <c r="V9" s="570"/>
      <c r="W9" s="555"/>
      <c r="X9" s="424"/>
      <c r="Y9" s="424"/>
      <c r="Z9" s="424"/>
      <c r="AA9" s="640"/>
    </row>
    <row r="10" spans="1:27" ht="20.25" customHeight="1" x14ac:dyDescent="0.4">
      <c r="A10" s="537"/>
      <c r="B10" s="544"/>
      <c r="C10" s="545"/>
      <c r="D10" s="546"/>
      <c r="E10" s="115"/>
      <c r="F10" s="116" t="s">
        <v>54</v>
      </c>
      <c r="G10" s="116"/>
      <c r="H10" s="115"/>
      <c r="I10" s="116" t="s">
        <v>54</v>
      </c>
      <c r="J10" s="116"/>
      <c r="K10" s="115"/>
      <c r="L10" s="116" t="s">
        <v>54</v>
      </c>
      <c r="M10" s="117"/>
      <c r="N10" s="116"/>
      <c r="O10" s="116" t="s">
        <v>54</v>
      </c>
      <c r="P10" s="117"/>
      <c r="Q10" s="567"/>
      <c r="R10" s="568"/>
      <c r="S10" s="569"/>
      <c r="T10" s="567"/>
      <c r="U10" s="568"/>
      <c r="V10" s="571"/>
      <c r="W10" s="556"/>
      <c r="X10" s="425"/>
      <c r="Y10" s="425"/>
      <c r="Z10" s="425"/>
      <c r="AA10" s="641"/>
    </row>
    <row r="11" spans="1:27" ht="20.25" customHeight="1" x14ac:dyDescent="0.4">
      <c r="A11" s="572" t="str">
        <f>E6</f>
        <v>北上翔南</v>
      </c>
      <c r="B11" s="594" t="str">
        <f>IF(B12="","",IF(B12&gt;D12,"○",IF(B12=0,"×","△")))</f>
        <v>△</v>
      </c>
      <c r="C11" s="552"/>
      <c r="D11" s="553"/>
      <c r="E11" s="595"/>
      <c r="F11" s="596"/>
      <c r="G11" s="597"/>
      <c r="H11" s="551" t="str">
        <f>IF(H12="","",IF(H12&gt;J12,"○",IF(H12=0,"×","△")))</f>
        <v/>
      </c>
      <c r="I11" s="552"/>
      <c r="J11" s="553"/>
      <c r="K11" s="551" t="str">
        <f>IF(K12="","",IF(K12&gt;M12,"○",IF(K12=0,"×","△")))</f>
        <v/>
      </c>
      <c r="L11" s="552"/>
      <c r="M11" s="553"/>
      <c r="N11" s="551" t="str">
        <f>IF(N12="","",IF(N12&gt;P12,"○",IF(N12=0,"×","△")))</f>
        <v>△</v>
      </c>
      <c r="O11" s="552"/>
      <c r="P11" s="553"/>
      <c r="Q11" s="551" t="str">
        <f>IF(Q12="","",IF(Q12&gt;S12,"○",IF(Q12=0,"×","△")))</f>
        <v>△</v>
      </c>
      <c r="R11" s="552"/>
      <c r="S11" s="553"/>
      <c r="T11" s="551" t="str">
        <f>IF(T12="","",IF(T12&gt;V12,"○",IF(T12=0,"×","△")))</f>
        <v/>
      </c>
      <c r="U11" s="552"/>
      <c r="V11" s="590"/>
      <c r="W11" s="591">
        <f t="shared" ref="W11" si="4">IF(COUNTIF($B11:$V11,"○")+COUNTIF($B13:$V13,"○")+COUNTIF($B11:$V11,"△")+COUNTIF($B13:$V13,"△")+COUNTIF($B11:$V11,"×")+COUNTIF($B13:$V13,"×")&lt;1,"",COUNTIF($B11:$V11,"○")*2+COUNTIF($B13:$V13,"○")*2+COUNTIF($B11:$V11,"△")+COUNTIF($B13:$V13,"△"))</f>
        <v>3</v>
      </c>
      <c r="X11" s="426">
        <f t="shared" ref="X11" si="5">IF(SUM(B12,E12,H12,K12,N12,Q12,T12,B14,E14,H14,K14,N14,Q14,T14)=0,"",SUM(B12,E12,H12,K12,N12,Q12,T12,B14,E14,H14,K14,N14,Q14,T14))</f>
        <v>162</v>
      </c>
      <c r="Y11" s="426">
        <f t="shared" ref="Y11" si="6">IF(SUM(D12,G12,J12,M12,P12,S12,V12,D14,G14,J14,M14,P14,S14,V14)=0,"",SUM(D12,G12,J12,M12,P12,S12,V12,D14,G14,J14,M14,P14,S14,V14))</f>
        <v>235</v>
      </c>
      <c r="Z11" s="426">
        <f>IFERROR(X11-Y11,"")</f>
        <v>-73</v>
      </c>
      <c r="AA11" s="642"/>
    </row>
    <row r="12" spans="1:27" ht="20.25" customHeight="1" x14ac:dyDescent="0.4">
      <c r="A12" s="536"/>
      <c r="B12" s="165">
        <f>IF(G8="","",G8)</f>
        <v>59</v>
      </c>
      <c r="C12" s="143" t="s">
        <v>54</v>
      </c>
      <c r="D12" s="143">
        <f>IF(E8="","",E8)</f>
        <v>101</v>
      </c>
      <c r="E12" s="598"/>
      <c r="F12" s="599"/>
      <c r="G12" s="600"/>
      <c r="H12" s="143"/>
      <c r="I12" s="143" t="s">
        <v>54</v>
      </c>
      <c r="J12" s="143"/>
      <c r="K12" s="142"/>
      <c r="L12" s="143" t="s">
        <v>54</v>
      </c>
      <c r="M12" s="144"/>
      <c r="N12" s="143">
        <v>47</v>
      </c>
      <c r="O12" s="143" t="s">
        <v>54</v>
      </c>
      <c r="P12" s="144">
        <v>67</v>
      </c>
      <c r="Q12" s="142">
        <v>56</v>
      </c>
      <c r="R12" s="143" t="s">
        <v>54</v>
      </c>
      <c r="S12" s="144">
        <v>67</v>
      </c>
      <c r="T12" s="143"/>
      <c r="U12" s="143" t="s">
        <v>54</v>
      </c>
      <c r="V12" s="166"/>
      <c r="W12" s="592"/>
      <c r="X12" s="427"/>
      <c r="Y12" s="427"/>
      <c r="Z12" s="427"/>
      <c r="AA12" s="643"/>
    </row>
    <row r="13" spans="1:27" ht="20.25" customHeight="1" x14ac:dyDescent="0.4">
      <c r="A13" s="536"/>
      <c r="B13" s="585" t="str">
        <f>IF(B14="","",IF(B14&gt;D14,"○",IF(B14=0,"×","△")))</f>
        <v/>
      </c>
      <c r="C13" s="586"/>
      <c r="D13" s="587"/>
      <c r="E13" s="598"/>
      <c r="F13" s="599"/>
      <c r="G13" s="600"/>
      <c r="H13" s="588" t="str">
        <f>IF(H14="","",IF(H14&gt;J14,"○",IF(H14=0,"×","△")))</f>
        <v/>
      </c>
      <c r="I13" s="586"/>
      <c r="J13" s="587"/>
      <c r="K13" s="588" t="str">
        <f>IF(K14="","",IF(K14&gt;M14,"○",IF(K14=0,"×","△")))</f>
        <v/>
      </c>
      <c r="L13" s="586"/>
      <c r="M13" s="587"/>
      <c r="N13" s="564" t="str">
        <f>IF(N14="","",IF(N14&gt;P14,"○",IF(N14=0,"×","△")))</f>
        <v/>
      </c>
      <c r="O13" s="565"/>
      <c r="P13" s="566"/>
      <c r="Q13" s="564" t="str">
        <f>IF(Q14="","",IF(Q14&gt;S14,"○",IF(Q14=0,"×","△")))</f>
        <v/>
      </c>
      <c r="R13" s="565"/>
      <c r="S13" s="566"/>
      <c r="T13" s="588" t="str">
        <f>IF(T14="","",IF(T14&gt;V14,"○",IF(T14=0,"×","△")))</f>
        <v/>
      </c>
      <c r="U13" s="586"/>
      <c r="V13" s="589"/>
      <c r="W13" s="592"/>
      <c r="X13" s="427"/>
      <c r="Y13" s="427"/>
      <c r="Z13" s="427"/>
      <c r="AA13" s="643"/>
    </row>
    <row r="14" spans="1:27" ht="20.25" customHeight="1" x14ac:dyDescent="0.4">
      <c r="A14" s="537"/>
      <c r="B14" s="119" t="str">
        <f>IF(G10="","",G10)</f>
        <v/>
      </c>
      <c r="C14" s="120" t="s">
        <v>54</v>
      </c>
      <c r="D14" s="120" t="str">
        <f>IF(E10="","",E10)</f>
        <v/>
      </c>
      <c r="E14" s="601"/>
      <c r="F14" s="602"/>
      <c r="G14" s="603"/>
      <c r="H14" s="120"/>
      <c r="I14" s="120" t="s">
        <v>54</v>
      </c>
      <c r="J14" s="120"/>
      <c r="K14" s="121"/>
      <c r="L14" s="120" t="s">
        <v>54</v>
      </c>
      <c r="M14" s="122"/>
      <c r="N14" s="567"/>
      <c r="O14" s="568"/>
      <c r="P14" s="569"/>
      <c r="Q14" s="567"/>
      <c r="R14" s="568"/>
      <c r="S14" s="569"/>
      <c r="T14" s="120"/>
      <c r="U14" s="120" t="s">
        <v>54</v>
      </c>
      <c r="V14" s="123"/>
      <c r="W14" s="593"/>
      <c r="X14" s="428"/>
      <c r="Y14" s="428"/>
      <c r="Z14" s="428"/>
      <c r="AA14" s="644"/>
    </row>
    <row r="15" spans="1:27" ht="20.25" customHeight="1" x14ac:dyDescent="0.4">
      <c r="A15" s="572" t="str">
        <f>H6</f>
        <v>遠　　野</v>
      </c>
      <c r="B15" s="573" t="str">
        <f>IF(B16="","",IF(B16&gt;D16,"○",IF(B16=0,"×","△")))</f>
        <v>○</v>
      </c>
      <c r="C15" s="574"/>
      <c r="D15" s="575"/>
      <c r="E15" s="576" t="str">
        <f>IF(E16="","",IF(E16&gt;G16,"○",IF(E16=0,"×","△")))</f>
        <v/>
      </c>
      <c r="F15" s="574"/>
      <c r="G15" s="575"/>
      <c r="H15" s="577"/>
      <c r="I15" s="578"/>
      <c r="J15" s="579"/>
      <c r="K15" s="576" t="str">
        <f>IF(K16="","",IF(K16&gt;M16,"○",IF(K16=0,"×","△")))</f>
        <v>×</v>
      </c>
      <c r="L15" s="574"/>
      <c r="M15" s="575"/>
      <c r="N15" s="576" t="str">
        <f>IF(N16="","",IF(N16&gt;P16,"○",IF(N16=0,"×","△")))</f>
        <v>△</v>
      </c>
      <c r="O15" s="574"/>
      <c r="P15" s="575"/>
      <c r="Q15" s="576" t="str">
        <f>IF(Q16="","",IF(Q16&gt;S16,"○",IF(Q16=0,"×","△")))</f>
        <v>×</v>
      </c>
      <c r="R15" s="574"/>
      <c r="S15" s="575"/>
      <c r="T15" s="576" t="str">
        <f>IF(T16="","",IF(T16&gt;V16,"○",IF(T16=0,"×","△")))</f>
        <v>×</v>
      </c>
      <c r="U15" s="574"/>
      <c r="V15" s="607"/>
      <c r="W15" s="608">
        <f t="shared" ref="W15" si="7">IF(COUNTIF($B15:$V15,"○")+COUNTIF($B17:$V17,"○")+COUNTIF($B15:$V15,"△")+COUNTIF($B17:$V17,"△")+COUNTIF($B15:$V15,"×")+COUNTIF($B17:$V17,"×")&lt;1,"",COUNTIF($B15:$V15,"○")*2+COUNTIF($B17:$V17,"○")*2+COUNTIF($B15:$V15,"△")+COUNTIF($B17:$V17,"△"))</f>
        <v>3</v>
      </c>
      <c r="X15" s="429">
        <f t="shared" ref="X15" si="8">IF(SUM(B16,E16,H16,K16,N16,Q16,T16,B18,E18,H18,K18,N18,Q18,T18)=0,"",SUM(B16,E16,H16,K16,N16,Q16,T16,B18,E18,H18,K18,N18,Q18,T18))</f>
        <v>104</v>
      </c>
      <c r="Y15" s="429">
        <f t="shared" ref="Y15" si="9">IF(SUM(D16,G16,J16,M16,P16,S16,V16,D18,G18,J18,M18,P18,S18,V18)=0,"",SUM(D16,G16,J16,M16,P16,S16,V16,D18,G18,J18,M18,P18,S18,V18))</f>
        <v>197</v>
      </c>
      <c r="Z15" s="429">
        <f>IFERROR(X15-Y15,"")</f>
        <v>-93</v>
      </c>
      <c r="AA15" s="645"/>
    </row>
    <row r="16" spans="1:27" ht="20.25" customHeight="1" x14ac:dyDescent="0.4">
      <c r="A16" s="536"/>
      <c r="B16" s="163">
        <f>IF(J8="","",J8)</f>
        <v>52</v>
      </c>
      <c r="C16" s="126" t="s">
        <v>54</v>
      </c>
      <c r="D16" s="126">
        <f>IF(H8="","",H8)</f>
        <v>49</v>
      </c>
      <c r="E16" s="125" t="str">
        <f>IF(J12="","",J12)</f>
        <v/>
      </c>
      <c r="F16" s="126" t="s">
        <v>54</v>
      </c>
      <c r="G16" s="126" t="str">
        <f>IF(H12="","",H12)</f>
        <v/>
      </c>
      <c r="H16" s="580"/>
      <c r="I16" s="542"/>
      <c r="J16" s="543"/>
      <c r="K16" s="125">
        <v>0</v>
      </c>
      <c r="L16" s="126" t="s">
        <v>54</v>
      </c>
      <c r="M16" s="127">
        <v>20</v>
      </c>
      <c r="N16" s="125">
        <v>52</v>
      </c>
      <c r="O16" s="126" t="s">
        <v>54</v>
      </c>
      <c r="P16" s="127">
        <v>68</v>
      </c>
      <c r="Q16" s="125">
        <v>0</v>
      </c>
      <c r="R16" s="126" t="s">
        <v>54</v>
      </c>
      <c r="S16" s="127">
        <v>20</v>
      </c>
      <c r="T16" s="125">
        <v>0</v>
      </c>
      <c r="U16" s="126" t="s">
        <v>54</v>
      </c>
      <c r="V16" s="162">
        <v>20</v>
      </c>
      <c r="W16" s="555"/>
      <c r="X16" s="424"/>
      <c r="Y16" s="424"/>
      <c r="Z16" s="424"/>
      <c r="AA16" s="640"/>
    </row>
    <row r="17" spans="1:27" ht="20.25" customHeight="1" x14ac:dyDescent="0.4">
      <c r="A17" s="536"/>
      <c r="B17" s="605" t="str">
        <f>IF(B18="","",IF(B18&gt;D18,"○",IF(B18=0,"×","△")))</f>
        <v/>
      </c>
      <c r="C17" s="562"/>
      <c r="D17" s="563"/>
      <c r="E17" s="561" t="str">
        <f>IF(E18="","",IF(E18&gt;G18,"○",IF(E18=0,"×","△")))</f>
        <v/>
      </c>
      <c r="F17" s="562"/>
      <c r="G17" s="563"/>
      <c r="H17" s="580"/>
      <c r="I17" s="542"/>
      <c r="J17" s="543"/>
      <c r="K17" s="564" t="str">
        <f>IF(K18="","",IF(K18&gt;M18,"○",IF(K18=0,"×","△")))</f>
        <v/>
      </c>
      <c r="L17" s="565"/>
      <c r="M17" s="566"/>
      <c r="N17" s="564" t="str">
        <f>IF(N18="","",IF(N18&gt;P18,"○",IF(N18=0,"×","△")))</f>
        <v/>
      </c>
      <c r="O17" s="565"/>
      <c r="P17" s="566"/>
      <c r="Q17" s="561" t="str">
        <f>IF(Q18="","",IF(Q18&gt;S18,"○",IF(Q18=0,"×","△")))</f>
        <v>×</v>
      </c>
      <c r="R17" s="562"/>
      <c r="S17" s="563"/>
      <c r="T17" s="561" t="str">
        <f>IF(T18="","",IF(T18&gt;V18,"○",IF(T18=0,"×","△")))</f>
        <v/>
      </c>
      <c r="U17" s="562"/>
      <c r="V17" s="606"/>
      <c r="W17" s="555"/>
      <c r="X17" s="424"/>
      <c r="Y17" s="424"/>
      <c r="Z17" s="424"/>
      <c r="AA17" s="640"/>
    </row>
    <row r="18" spans="1:27" ht="20.25" customHeight="1" x14ac:dyDescent="0.4">
      <c r="A18" s="537"/>
      <c r="B18" s="124" t="str">
        <f>IF(J10="","",J10)</f>
        <v/>
      </c>
      <c r="C18" s="116" t="s">
        <v>54</v>
      </c>
      <c r="D18" s="116" t="str">
        <f>IF(H10="","",H10)</f>
        <v/>
      </c>
      <c r="E18" s="115" t="str">
        <f>IF(J14="","",J14)</f>
        <v/>
      </c>
      <c r="F18" s="116" t="s">
        <v>54</v>
      </c>
      <c r="G18" s="116" t="str">
        <f>IF(H14="","",H14)</f>
        <v/>
      </c>
      <c r="H18" s="581"/>
      <c r="I18" s="545"/>
      <c r="J18" s="546"/>
      <c r="K18" s="567"/>
      <c r="L18" s="568"/>
      <c r="M18" s="569"/>
      <c r="N18" s="567"/>
      <c r="O18" s="568"/>
      <c r="P18" s="569"/>
      <c r="Q18" s="115">
        <v>0</v>
      </c>
      <c r="R18" s="116" t="s">
        <v>54</v>
      </c>
      <c r="S18" s="117">
        <v>20</v>
      </c>
      <c r="T18" s="115"/>
      <c r="U18" s="116" t="s">
        <v>54</v>
      </c>
      <c r="V18" s="118"/>
      <c r="W18" s="556"/>
      <c r="X18" s="425"/>
      <c r="Y18" s="425"/>
      <c r="Z18" s="425"/>
      <c r="AA18" s="641"/>
    </row>
    <row r="19" spans="1:27" ht="20.25" customHeight="1" x14ac:dyDescent="0.4">
      <c r="A19" s="572" t="str">
        <f>K6</f>
        <v>花 巻 南</v>
      </c>
      <c r="B19" s="594" t="str">
        <f>IF(B20="","",IF(B20&gt;D20,"○",IF(B20=0,"×","△")))</f>
        <v/>
      </c>
      <c r="C19" s="552"/>
      <c r="D19" s="553"/>
      <c r="E19" s="551" t="str">
        <f>IF(E20="","",IF(E20&gt;G20,"○",IF(E20=0,"×","△")))</f>
        <v/>
      </c>
      <c r="F19" s="552"/>
      <c r="G19" s="553"/>
      <c r="H19" s="551" t="str">
        <f>IF(H20="","",IF(H20&gt;J20,"○",IF(H20=0,"×","△")))</f>
        <v>○</v>
      </c>
      <c r="I19" s="552"/>
      <c r="J19" s="553"/>
      <c r="K19" s="595"/>
      <c r="L19" s="596"/>
      <c r="M19" s="597"/>
      <c r="N19" s="551" t="str">
        <f>IF(N20="","",IF(N20&gt;P20,"○",IF(N20=0,"×","△")))</f>
        <v>○</v>
      </c>
      <c r="O19" s="552"/>
      <c r="P19" s="553"/>
      <c r="Q19" s="551" t="str">
        <f>IF(Q20="","",IF(Q20&gt;S20,"○",IF(Q20=0,"×","△")))</f>
        <v>○</v>
      </c>
      <c r="R19" s="552"/>
      <c r="S19" s="553"/>
      <c r="T19" s="551" t="str">
        <f>IF(T20="","",IF(T20&gt;V20,"○",IF(T20=0,"×","△")))</f>
        <v>△</v>
      </c>
      <c r="U19" s="552"/>
      <c r="V19" s="590"/>
      <c r="W19" s="591">
        <f t="shared" ref="W19" si="10">IF(COUNTIF($B19:$V19,"○")+COUNTIF($B21:$V21,"○")+COUNTIF($B19:$V19,"△")+COUNTIF($B21:$V21,"△")+COUNTIF($B19:$V19,"×")+COUNTIF($B21:$V21,"×")&lt;1,"",COUNTIF($B19:$V19,"○")*2+COUNTIF($B21:$V21,"○")*2+COUNTIF($B19:$V19,"△")+COUNTIF($B21:$V21,"△"))</f>
        <v>9</v>
      </c>
      <c r="X19" s="426">
        <f t="shared" ref="X19" si="11">IF(SUM(B20,E20,H20,K20,N20,Q20,T20,B22,E22,H22,K22,N22,Q22,T22)=0,"",SUM(B20,E20,H20,K20,N20,Q20,T20,B22,E22,H22,K22,N22,Q22,T22))</f>
        <v>319</v>
      </c>
      <c r="Y19" s="426">
        <f t="shared" ref="Y19" si="12">IF(SUM(D20,G20,J20,M20,P20,S20,V20,D22,G22,J22,M22,P22,S22,V22)=0,"",SUM(D20,G20,J20,M20,P20,S20,V20,D22,G22,J22,M22,P22,S22,V22))</f>
        <v>222</v>
      </c>
      <c r="Z19" s="426">
        <f>IFERROR(X19-Y19,"")</f>
        <v>97</v>
      </c>
      <c r="AA19" s="642"/>
    </row>
    <row r="20" spans="1:27" ht="20.25" customHeight="1" x14ac:dyDescent="0.4">
      <c r="A20" s="536"/>
      <c r="B20" s="165" t="str">
        <f>IF(M8="","",M8)</f>
        <v/>
      </c>
      <c r="C20" s="143" t="s">
        <v>54</v>
      </c>
      <c r="D20" s="143" t="str">
        <f>IF(K8="","",K8)</f>
        <v/>
      </c>
      <c r="E20" s="142" t="str">
        <f>IF(M12="","",M12)</f>
        <v/>
      </c>
      <c r="F20" s="143" t="s">
        <v>54</v>
      </c>
      <c r="G20" s="143" t="str">
        <f>IF(K12="","",K12)</f>
        <v/>
      </c>
      <c r="H20" s="142">
        <f>IF(M16="","",M16)</f>
        <v>20</v>
      </c>
      <c r="I20" s="143" t="s">
        <v>54</v>
      </c>
      <c r="J20" s="143">
        <f>IF(K16="","",K16)</f>
        <v>0</v>
      </c>
      <c r="K20" s="598"/>
      <c r="L20" s="599"/>
      <c r="M20" s="600"/>
      <c r="N20" s="143">
        <v>76</v>
      </c>
      <c r="O20" s="143" t="s">
        <v>54</v>
      </c>
      <c r="P20" s="144">
        <v>57</v>
      </c>
      <c r="Q20" s="143">
        <v>95</v>
      </c>
      <c r="R20" s="143" t="s">
        <v>54</v>
      </c>
      <c r="S20" s="144">
        <v>31</v>
      </c>
      <c r="T20" s="143">
        <v>66</v>
      </c>
      <c r="U20" s="143" t="s">
        <v>54</v>
      </c>
      <c r="V20" s="166">
        <v>85</v>
      </c>
      <c r="W20" s="592"/>
      <c r="X20" s="427"/>
      <c r="Y20" s="427"/>
      <c r="Z20" s="427"/>
      <c r="AA20" s="643"/>
    </row>
    <row r="21" spans="1:27" ht="20.25" customHeight="1" x14ac:dyDescent="0.4">
      <c r="A21" s="536"/>
      <c r="B21" s="585" t="str">
        <f>IF(B22="","",IF(B22&gt;D22,"○",IF(B22=0,"×","△")))</f>
        <v/>
      </c>
      <c r="C21" s="586"/>
      <c r="D21" s="587"/>
      <c r="E21" s="588" t="str">
        <f>IF(E22="","",IF(E22&gt;G22,"○",IF(E22=0,"×","△")))</f>
        <v/>
      </c>
      <c r="F21" s="586"/>
      <c r="G21" s="587"/>
      <c r="H21" s="564" t="str">
        <f>IF(H22="","",IF(H22&gt;J22,"○",IF(H22=0,"×","△")))</f>
        <v/>
      </c>
      <c r="I21" s="565"/>
      <c r="J21" s="566"/>
      <c r="K21" s="598"/>
      <c r="L21" s="599"/>
      <c r="M21" s="600"/>
      <c r="N21" s="588" t="str">
        <f>IF(N22="","",IF(N22&gt;P22,"○",IF(N22=0,"×","△")))</f>
        <v/>
      </c>
      <c r="O21" s="586"/>
      <c r="P21" s="587"/>
      <c r="Q21" s="588" t="str">
        <f>IF(Q22="","",IF(Q22&gt;S22,"○",IF(Q22=0,"×","△")))</f>
        <v>○</v>
      </c>
      <c r="R21" s="586"/>
      <c r="S21" s="587"/>
      <c r="T21" s="564" t="str">
        <f>IF(T22="","",IF(T22&gt;V22,"○",IF(T22=0,"×","△")))</f>
        <v/>
      </c>
      <c r="U21" s="565"/>
      <c r="V21" s="570"/>
      <c r="W21" s="592"/>
      <c r="X21" s="427"/>
      <c r="Y21" s="427"/>
      <c r="Z21" s="427"/>
      <c r="AA21" s="643"/>
    </row>
    <row r="22" spans="1:27" ht="20.25" customHeight="1" x14ac:dyDescent="0.4">
      <c r="A22" s="537"/>
      <c r="B22" s="119" t="str">
        <f>IF(M10="","",M10)</f>
        <v/>
      </c>
      <c r="C22" s="120" t="s">
        <v>54</v>
      </c>
      <c r="D22" s="120" t="str">
        <f>IF(K10="","",K10)</f>
        <v/>
      </c>
      <c r="E22" s="121" t="str">
        <f>IF(M14="","",M14)</f>
        <v/>
      </c>
      <c r="F22" s="120" t="s">
        <v>54</v>
      </c>
      <c r="G22" s="120" t="str">
        <f>IF(K14="","",K14)</f>
        <v/>
      </c>
      <c r="H22" s="567"/>
      <c r="I22" s="568"/>
      <c r="J22" s="569"/>
      <c r="K22" s="601"/>
      <c r="L22" s="602"/>
      <c r="M22" s="603"/>
      <c r="N22" s="120"/>
      <c r="O22" s="120" t="s">
        <v>54</v>
      </c>
      <c r="P22" s="122"/>
      <c r="Q22" s="120">
        <v>62</v>
      </c>
      <c r="R22" s="120" t="s">
        <v>54</v>
      </c>
      <c r="S22" s="122">
        <v>49</v>
      </c>
      <c r="T22" s="567"/>
      <c r="U22" s="568"/>
      <c r="V22" s="571"/>
      <c r="W22" s="593"/>
      <c r="X22" s="428"/>
      <c r="Y22" s="428"/>
      <c r="Z22" s="428"/>
      <c r="AA22" s="644"/>
    </row>
    <row r="23" spans="1:27" ht="20.25" customHeight="1" x14ac:dyDescent="0.4">
      <c r="A23" s="572" t="str">
        <f>N6</f>
        <v>水沢第一</v>
      </c>
      <c r="B23" s="573" t="str">
        <f>IF(B24="","",IF(B24&gt;D24,"○",IF(B24=0,"×","△")))</f>
        <v>△</v>
      </c>
      <c r="C23" s="574"/>
      <c r="D23" s="575"/>
      <c r="E23" s="576" t="str">
        <f>IF(E24="","",IF(E24&gt;G24,"○",IF(E24=0,"×","△")))</f>
        <v>○</v>
      </c>
      <c r="F23" s="574"/>
      <c r="G23" s="575"/>
      <c r="H23" s="576" t="str">
        <f>IF(H24="","",IF(H24&gt;J24,"○",IF(H24=0,"×","△")))</f>
        <v>○</v>
      </c>
      <c r="I23" s="574"/>
      <c r="J23" s="575"/>
      <c r="K23" s="576" t="str">
        <f>IF(K24="","",IF(K24&gt;M24,"○",IF(K24=0,"×","△")))</f>
        <v>△</v>
      </c>
      <c r="L23" s="574"/>
      <c r="M23" s="575"/>
      <c r="N23" s="577"/>
      <c r="O23" s="578"/>
      <c r="P23" s="579"/>
      <c r="Q23" s="576" t="str">
        <f>IF(Q24="","",IF(Q24&gt;S24,"○",IF(Q24=0,"×","△")))</f>
        <v>○</v>
      </c>
      <c r="R23" s="574"/>
      <c r="S23" s="575"/>
      <c r="T23" s="576" t="str">
        <f>IF(T24="","",IF(T24&gt;V24,"○",IF(T24=0,"×","△")))</f>
        <v/>
      </c>
      <c r="U23" s="574"/>
      <c r="V23" s="607"/>
      <c r="W23" s="608">
        <f t="shared" ref="W23" si="13">IF(COUNTIF($B23:$V23,"○")+COUNTIF($B25:$V25,"○")+COUNTIF($B23:$V23,"△")+COUNTIF($B25:$V25,"△")+COUNTIF($B23:$V23,"×")+COUNTIF($B25:$V25,"×")&lt;1,"",COUNTIF($B23:$V23,"○")*2+COUNTIF($B25:$V25,"○")*2+COUNTIF($B23:$V23,"△")+COUNTIF($B25:$V25,"△"))</f>
        <v>10</v>
      </c>
      <c r="X23" s="429">
        <f t="shared" ref="X23" si="14">IF(SUM(B24,E24,H24,K24,N24,Q24,T24,B26,E26,H26,K26,N26,Q26,T26)=0,"",SUM(B24,E24,H24,K24,N24,Q24,T24,B26,E26,H26,K26,N26,Q26,T26))</f>
        <v>388</v>
      </c>
      <c r="Y23" s="429">
        <f t="shared" ref="Y23" si="15">IF(SUM(D24,G24,J24,M24,P24,S24,V24,D26,G26,J26,M26,P26,S26,V26)=0,"",SUM(D24,G24,J24,M24,P24,S24,V24,D26,G26,J26,M26,P26,S26,V26))</f>
        <v>341</v>
      </c>
      <c r="Z23" s="429">
        <f>IFERROR(X23-Y23,"")</f>
        <v>47</v>
      </c>
      <c r="AA23" s="645"/>
    </row>
    <row r="24" spans="1:27" ht="20.25" customHeight="1" x14ac:dyDescent="0.4">
      <c r="A24" s="536"/>
      <c r="B24" s="163">
        <f>IF(P8="","",P8)</f>
        <v>45</v>
      </c>
      <c r="C24" s="126" t="s">
        <v>54</v>
      </c>
      <c r="D24" s="126">
        <f>IF(N8="","",N8)</f>
        <v>72</v>
      </c>
      <c r="E24" s="125">
        <f>IF(P12="","",P12)</f>
        <v>67</v>
      </c>
      <c r="F24" s="126" t="s">
        <v>54</v>
      </c>
      <c r="G24" s="126">
        <f>IF(N12="","",N12)</f>
        <v>47</v>
      </c>
      <c r="H24" s="125">
        <f>IF(P16="","",P16)</f>
        <v>68</v>
      </c>
      <c r="I24" s="126" t="s">
        <v>54</v>
      </c>
      <c r="J24" s="126">
        <f>IF(N16="","",N16)</f>
        <v>52</v>
      </c>
      <c r="K24" s="125">
        <f>IF(P20="","",P20)</f>
        <v>57</v>
      </c>
      <c r="L24" s="126" t="s">
        <v>54</v>
      </c>
      <c r="M24" s="126">
        <f>IF(N20="","",N20)</f>
        <v>76</v>
      </c>
      <c r="N24" s="580"/>
      <c r="O24" s="542"/>
      <c r="P24" s="543"/>
      <c r="Q24" s="126">
        <v>74</v>
      </c>
      <c r="R24" s="126" t="s">
        <v>54</v>
      </c>
      <c r="S24" s="127">
        <v>34</v>
      </c>
      <c r="T24" s="126"/>
      <c r="U24" s="126" t="s">
        <v>54</v>
      </c>
      <c r="V24" s="162"/>
      <c r="W24" s="555"/>
      <c r="X24" s="424"/>
      <c r="Y24" s="424"/>
      <c r="Z24" s="424"/>
      <c r="AA24" s="640"/>
    </row>
    <row r="25" spans="1:27" ht="20.25" customHeight="1" x14ac:dyDescent="0.4">
      <c r="A25" s="536"/>
      <c r="B25" s="605" t="str">
        <f>IF(B26="","",IF(B26&gt;D26,"○",IF(B26=0,"×","△")))</f>
        <v/>
      </c>
      <c r="C25" s="562"/>
      <c r="D25" s="563"/>
      <c r="E25" s="564" t="str">
        <f>IF(E26="","",IF(E26&gt;G26,"○",IF(E26=0,"×","△")))</f>
        <v/>
      </c>
      <c r="F25" s="565"/>
      <c r="G25" s="566"/>
      <c r="H25" s="564" t="str">
        <f>IF(H26="","",IF(H26&gt;J26,"○",IF(H26=0,"×","△")))</f>
        <v/>
      </c>
      <c r="I25" s="565"/>
      <c r="J25" s="566"/>
      <c r="K25" s="561" t="str">
        <f>IF(K26="","",IF(K26&gt;M26,"○",IF(K26=0,"×","△")))</f>
        <v/>
      </c>
      <c r="L25" s="562"/>
      <c r="M25" s="563"/>
      <c r="N25" s="580"/>
      <c r="O25" s="542"/>
      <c r="P25" s="543"/>
      <c r="Q25" s="561" t="str">
        <f>IF(Q26="","",IF(Q26&gt;S26,"○",IF(Q26=0,"×","△")))</f>
        <v>○</v>
      </c>
      <c r="R25" s="562"/>
      <c r="S25" s="563"/>
      <c r="T25" s="561" t="str">
        <f>IF(T26="","",IF(T26&gt;V26,"○",IF(T26=0,"×","△")))</f>
        <v/>
      </c>
      <c r="U25" s="562"/>
      <c r="V25" s="606"/>
      <c r="W25" s="555"/>
      <c r="X25" s="424"/>
      <c r="Y25" s="424"/>
      <c r="Z25" s="424"/>
      <c r="AA25" s="640"/>
    </row>
    <row r="26" spans="1:27" ht="20.25" customHeight="1" x14ac:dyDescent="0.4">
      <c r="A26" s="537"/>
      <c r="B26" s="124" t="str">
        <f>IF(P10="","",P10)</f>
        <v/>
      </c>
      <c r="C26" s="116" t="s">
        <v>54</v>
      </c>
      <c r="D26" s="116" t="str">
        <f>IF(N10="","",N10)</f>
        <v/>
      </c>
      <c r="E26" s="567"/>
      <c r="F26" s="568"/>
      <c r="G26" s="569"/>
      <c r="H26" s="567"/>
      <c r="I26" s="568"/>
      <c r="J26" s="569"/>
      <c r="K26" s="115" t="str">
        <f>IF(P22="","",P22)</f>
        <v/>
      </c>
      <c r="L26" s="116" t="s">
        <v>54</v>
      </c>
      <c r="M26" s="116" t="str">
        <f>IF(N22="","",N22)</f>
        <v/>
      </c>
      <c r="N26" s="581"/>
      <c r="O26" s="545"/>
      <c r="P26" s="546"/>
      <c r="Q26" s="116">
        <v>77</v>
      </c>
      <c r="R26" s="116" t="s">
        <v>54</v>
      </c>
      <c r="S26" s="117">
        <v>60</v>
      </c>
      <c r="T26" s="116"/>
      <c r="U26" s="116" t="s">
        <v>54</v>
      </c>
      <c r="V26" s="118"/>
      <c r="W26" s="556"/>
      <c r="X26" s="425"/>
      <c r="Y26" s="425"/>
      <c r="Z26" s="425"/>
      <c r="AA26" s="641"/>
    </row>
    <row r="27" spans="1:27" ht="20.25" customHeight="1" x14ac:dyDescent="0.4">
      <c r="A27" s="572" t="str">
        <f>Q6</f>
        <v>不来方・紫波総合</v>
      </c>
      <c r="B27" s="594" t="str">
        <f>IF(B28="","",IF(B28&gt;D28,"○",IF(B28=0,"×","△")))</f>
        <v>△</v>
      </c>
      <c r="C27" s="552"/>
      <c r="D27" s="553"/>
      <c r="E27" s="551" t="str">
        <f>IF(E28="","",IF(E28&gt;G28,"○",IF(E28=0,"×","△")))</f>
        <v>○</v>
      </c>
      <c r="F27" s="552"/>
      <c r="G27" s="553"/>
      <c r="H27" s="551" t="str">
        <f>IF(H28="","",IF(H28&gt;J28,"○",IF(H28=0,"×","△")))</f>
        <v>○</v>
      </c>
      <c r="I27" s="552"/>
      <c r="J27" s="553"/>
      <c r="K27" s="551" t="str">
        <f>IF(K28="","",IF(K28&gt;M28,"○",IF(K28=0,"×","△")))</f>
        <v>△</v>
      </c>
      <c r="L27" s="552"/>
      <c r="M27" s="553"/>
      <c r="N27" s="646" t="str">
        <f>IF(N28="","",IF(N28&gt;P28,"○",IF(N28=0,"×","△")))</f>
        <v>△</v>
      </c>
      <c r="O27" s="647"/>
      <c r="P27" s="648"/>
      <c r="Q27" s="595"/>
      <c r="R27" s="596"/>
      <c r="S27" s="597"/>
      <c r="T27" s="551" t="str">
        <f>IF(T28="","",IF(T28&gt;V28,"○",IF(T28=0,"×","△")))</f>
        <v>△</v>
      </c>
      <c r="U27" s="552"/>
      <c r="V27" s="590"/>
      <c r="W27" s="591">
        <f t="shared" ref="W27" si="16">IF(COUNTIF($B27:$V27,"○")+COUNTIF($B29:$V29,"○")+COUNTIF($B27:$V27,"△")+COUNTIF($B29:$V29,"△")+COUNTIF($B27:$V27,"×")+COUNTIF($B29:$V29,"×")&lt;1,"",COUNTIF($B27:$V27,"○")*2+COUNTIF($B29:$V29,"○")*2+COUNTIF($B27:$V27,"△")+COUNTIF($B29:$V29,"△"))</f>
        <v>13</v>
      </c>
      <c r="X27" s="426">
        <f t="shared" ref="X27" si="17">IF(SUM(B28,E28,H28,K28,N28,Q28,T28,B30,E30,H30,K30,N30,Q30,T30)=0,"",SUM(B28,E28,H28,K28,N28,Q28,T28,B30,E30,H30,K30,N30,Q30,T30))</f>
        <v>398</v>
      </c>
      <c r="Y27" s="426">
        <f t="shared" ref="Y27" si="18">IF(SUM(D28,G28,J28,M28,P28,S28,V28,D30,G30,J30,M30,P30,S30,V30)=0,"",SUM(D28,G28,J28,M28,P28,S28,V28,D30,G30,J30,M30,P30,S30,V30))</f>
        <v>668</v>
      </c>
      <c r="Z27" s="426">
        <f>IFERROR(X27-Y27,"")</f>
        <v>-270</v>
      </c>
      <c r="AA27" s="642"/>
    </row>
    <row r="28" spans="1:27" ht="20.25" customHeight="1" x14ac:dyDescent="0.4">
      <c r="A28" s="536"/>
      <c r="B28" s="165">
        <f>IF(S8="","",S8)</f>
        <v>79</v>
      </c>
      <c r="C28" s="143" t="s">
        <v>54</v>
      </c>
      <c r="D28" s="143">
        <f>IF(Q8="","",Q8)</f>
        <v>81</v>
      </c>
      <c r="E28" s="142">
        <f>IF(S12="","",S12)</f>
        <v>67</v>
      </c>
      <c r="F28" s="143" t="s">
        <v>54</v>
      </c>
      <c r="G28" s="144">
        <f>IF(Q12="","",Q12)</f>
        <v>56</v>
      </c>
      <c r="H28" s="142">
        <f>IF(S16="","",S16)</f>
        <v>20</v>
      </c>
      <c r="I28" s="143" t="s">
        <v>54</v>
      </c>
      <c r="J28" s="143">
        <f>IF(Q16="","",Q16)</f>
        <v>0</v>
      </c>
      <c r="K28" s="142">
        <f>IF(S20="","",S20)</f>
        <v>31</v>
      </c>
      <c r="L28" s="143" t="s">
        <v>54</v>
      </c>
      <c r="M28" s="143">
        <f>IF(Q20="","",Q20)</f>
        <v>95</v>
      </c>
      <c r="N28" s="142">
        <f>IF(S24="","",S24)</f>
        <v>34</v>
      </c>
      <c r="O28" s="143" t="s">
        <v>54</v>
      </c>
      <c r="P28" s="143">
        <f>IF(Q24="","",Q24)</f>
        <v>74</v>
      </c>
      <c r="Q28" s="598"/>
      <c r="R28" s="599"/>
      <c r="S28" s="600"/>
      <c r="T28" s="143">
        <v>14</v>
      </c>
      <c r="U28" s="143" t="s">
        <v>54</v>
      </c>
      <c r="V28" s="166">
        <v>136</v>
      </c>
      <c r="W28" s="592"/>
      <c r="X28" s="427"/>
      <c r="Y28" s="427"/>
      <c r="Z28" s="427"/>
      <c r="AA28" s="643"/>
    </row>
    <row r="29" spans="1:27" ht="20.25" customHeight="1" x14ac:dyDescent="0.4">
      <c r="A29" s="536"/>
      <c r="B29" s="614" t="str">
        <f>IF(B30="","",IF(B30&gt;D30,"○",IF(B30=0,"×","△")))</f>
        <v/>
      </c>
      <c r="C29" s="565"/>
      <c r="D29" s="566"/>
      <c r="E29" s="564" t="str">
        <f>IF(E30="","",IF(E30&gt;G30,"○",IF(E30=0,"×","△")))</f>
        <v/>
      </c>
      <c r="F29" s="565"/>
      <c r="G29" s="566"/>
      <c r="H29" s="588" t="str">
        <f>IF(H30="","",IF(H30&gt;J30,"○",IF(H30=0,"×","△")))</f>
        <v>○</v>
      </c>
      <c r="I29" s="586"/>
      <c r="J29" s="587"/>
      <c r="K29" s="588" t="str">
        <f>IF(K30="","",IF(K30&gt;M30,"○",IF(K30=0,"×","△")))</f>
        <v>△</v>
      </c>
      <c r="L29" s="586"/>
      <c r="M29" s="587"/>
      <c r="N29" s="588" t="str">
        <f>IF(N30="","",IF(N30&gt;P30,"○",IF(N30=0,"×","△")))</f>
        <v>△</v>
      </c>
      <c r="O29" s="586"/>
      <c r="P29" s="587"/>
      <c r="Q29" s="598"/>
      <c r="R29" s="599"/>
      <c r="S29" s="600"/>
      <c r="T29" s="588" t="str">
        <f>IF(T30="","",IF(T30&gt;V30,"○",IF(T30=0,"×","△")))</f>
        <v>△</v>
      </c>
      <c r="U29" s="586"/>
      <c r="V29" s="589"/>
      <c r="W29" s="592"/>
      <c r="X29" s="427"/>
      <c r="Y29" s="427"/>
      <c r="Z29" s="427"/>
      <c r="AA29" s="643"/>
    </row>
    <row r="30" spans="1:27" ht="20.25" customHeight="1" x14ac:dyDescent="0.4">
      <c r="A30" s="537"/>
      <c r="B30" s="615"/>
      <c r="C30" s="568"/>
      <c r="D30" s="569"/>
      <c r="E30" s="567"/>
      <c r="F30" s="568"/>
      <c r="G30" s="569"/>
      <c r="H30" s="121">
        <f>IF(S18="","",S18)</f>
        <v>20</v>
      </c>
      <c r="I30" s="120" t="s">
        <v>54</v>
      </c>
      <c r="J30" s="120">
        <f>IF(Q18="","",Q18)</f>
        <v>0</v>
      </c>
      <c r="K30" s="121">
        <f>IF(S22="","",S22)</f>
        <v>49</v>
      </c>
      <c r="L30" s="120" t="s">
        <v>54</v>
      </c>
      <c r="M30" s="120">
        <f>IF(Q22="","",Q22)</f>
        <v>62</v>
      </c>
      <c r="N30" s="121">
        <f>IF(S26="","",S26)</f>
        <v>60</v>
      </c>
      <c r="O30" s="120" t="s">
        <v>54</v>
      </c>
      <c r="P30" s="120">
        <f>IF(Q26="","",Q26)</f>
        <v>77</v>
      </c>
      <c r="Q30" s="601"/>
      <c r="R30" s="602"/>
      <c r="S30" s="603"/>
      <c r="T30" s="120">
        <v>24</v>
      </c>
      <c r="U30" s="120" t="s">
        <v>54</v>
      </c>
      <c r="V30" s="123">
        <v>87</v>
      </c>
      <c r="W30" s="593"/>
      <c r="X30" s="428"/>
      <c r="Y30" s="428"/>
      <c r="Z30" s="428"/>
      <c r="AA30" s="644"/>
    </row>
    <row r="31" spans="1:27" ht="20.25" customHeight="1" x14ac:dyDescent="0.4">
      <c r="A31" s="572" t="str">
        <f>T6</f>
        <v>盛 岡 南</v>
      </c>
      <c r="B31" s="573" t="str">
        <f>IF(B32="","",IF(B32&gt;D32,"○",IF(B32=0,"×","△")))</f>
        <v>○</v>
      </c>
      <c r="C31" s="574"/>
      <c r="D31" s="575"/>
      <c r="E31" s="576" t="str">
        <f>IF(E32="","",IF(E32&gt;G32,"○",IF(E32=0,"×","△")))</f>
        <v/>
      </c>
      <c r="F31" s="574"/>
      <c r="G31" s="575"/>
      <c r="H31" s="576" t="str">
        <f>IF(H32="","",IF(H32&gt;J32,"○",IF(H32=0,"×","△")))</f>
        <v>○</v>
      </c>
      <c r="I31" s="574"/>
      <c r="J31" s="575"/>
      <c r="K31" s="576" t="str">
        <f>IF(K32="","",IF(K32&gt;M32,"○",IF(K32=0,"×","△")))</f>
        <v>○</v>
      </c>
      <c r="L31" s="574"/>
      <c r="M31" s="575"/>
      <c r="N31" s="576" t="str">
        <f>IF(N32="","",IF(N32&gt;P32,"○",IF(N32=0,"×","△")))</f>
        <v/>
      </c>
      <c r="O31" s="574"/>
      <c r="P31" s="575"/>
      <c r="Q31" s="576" t="str">
        <f>IF(Q32="","",IF(Q32&gt;S32,"○",IF(Q32=0,"×","△")))</f>
        <v>○</v>
      </c>
      <c r="R31" s="574"/>
      <c r="S31" s="575"/>
      <c r="T31" s="577"/>
      <c r="U31" s="578"/>
      <c r="V31" s="657"/>
      <c r="W31" s="608">
        <f t="shared" ref="W31" si="19">IF(COUNTIF($B31:$V31,"○")+COUNTIF($B33:$V33,"○")+COUNTIF($B31:$V31,"△")+COUNTIF($B33:$V33,"△")+COUNTIF($B31:$V31,"×")+COUNTIF($B33:$V33,"×")&lt;1,"",COUNTIF($B31:$V31,"○")*2+COUNTIF($B33:$V33,"○")*2+COUNTIF($B31:$V31,"△")+COUNTIF($B33:$V33,"△"))</f>
        <v>10</v>
      </c>
      <c r="X31" s="429">
        <f t="shared" ref="X31" si="20">IF(SUM(B32,E32,H32,K32,N32,Q32,T32,B34,E34,H34,K34,N34,Q34,T34)=0,"",SUM(B32,E32,H32,K32,N32,Q32,T32,B34,E34,H34,K34,N34,Q34,T34))</f>
        <v>434</v>
      </c>
      <c r="Y31" s="429">
        <f t="shared" ref="Y31" si="21">IF(SUM(D32,G32,J32,M32,P32,S32,V32,D34,G34,J34,M34,P34,S34,V34)=0,"",SUM(D32,G32,J32,M32,P32,S32,V32,D34,G34,J34,M34,P34,S34,V34))</f>
        <v>145</v>
      </c>
      <c r="Z31" s="429">
        <f>IFERROR(X31-Y31,"")</f>
        <v>289</v>
      </c>
      <c r="AA31" s="645"/>
    </row>
    <row r="32" spans="1:27" ht="20.25" customHeight="1" x14ac:dyDescent="0.4">
      <c r="A32" s="536"/>
      <c r="B32" s="163">
        <f>IF(V8="","",V8)</f>
        <v>106</v>
      </c>
      <c r="C32" s="126" t="s">
        <v>54</v>
      </c>
      <c r="D32" s="127">
        <f>IF(T8="","",T8)</f>
        <v>41</v>
      </c>
      <c r="E32" s="125" t="str">
        <f>IF(V12="","",V12)</f>
        <v/>
      </c>
      <c r="F32" s="126" t="s">
        <v>54</v>
      </c>
      <c r="G32" s="126" t="str">
        <f>IF(T12="","",T12)</f>
        <v/>
      </c>
      <c r="H32" s="125">
        <f>IF(V16="","",V16)</f>
        <v>20</v>
      </c>
      <c r="I32" s="126" t="s">
        <v>54</v>
      </c>
      <c r="J32" s="126">
        <f>IF(T16="","",T16)</f>
        <v>0</v>
      </c>
      <c r="K32" s="125">
        <f>IF(V20="","",V20)</f>
        <v>85</v>
      </c>
      <c r="L32" s="126" t="s">
        <v>54</v>
      </c>
      <c r="M32" s="126">
        <f>IF(T20="","",T20)</f>
        <v>66</v>
      </c>
      <c r="N32" s="125" t="str">
        <f>IF(V24="","",V24)</f>
        <v/>
      </c>
      <c r="O32" s="126" t="s">
        <v>54</v>
      </c>
      <c r="P32" s="126" t="str">
        <f>IF(T24="","",T24)</f>
        <v/>
      </c>
      <c r="Q32" s="125">
        <f>IF(V28="","",V28)</f>
        <v>136</v>
      </c>
      <c r="R32" s="126" t="s">
        <v>54</v>
      </c>
      <c r="S32" s="127">
        <f>IF(T28="","",T28)</f>
        <v>14</v>
      </c>
      <c r="T32" s="580"/>
      <c r="U32" s="542"/>
      <c r="V32" s="658"/>
      <c r="W32" s="555"/>
      <c r="X32" s="424"/>
      <c r="Y32" s="424"/>
      <c r="Z32" s="424"/>
      <c r="AA32" s="640"/>
    </row>
    <row r="33" spans="1:30" ht="20.25" customHeight="1" x14ac:dyDescent="0.4">
      <c r="A33" s="536"/>
      <c r="B33" s="614" t="str">
        <f>IF(B34="","",IF(B34&gt;D34,"○",IF(B34=0,"×","△")))</f>
        <v/>
      </c>
      <c r="C33" s="565"/>
      <c r="D33" s="566"/>
      <c r="E33" s="561" t="str">
        <f>IF(E34="","",IF(E34&gt;G34,"○",IF(E34=0,"×","△")))</f>
        <v/>
      </c>
      <c r="F33" s="562"/>
      <c r="G33" s="563"/>
      <c r="H33" s="561" t="str">
        <f>IF(H34="","",IF(H34&gt;J34,"○",IF(H34=0,"×","△")))</f>
        <v/>
      </c>
      <c r="I33" s="562"/>
      <c r="J33" s="563"/>
      <c r="K33" s="564" t="str">
        <f>IF(K34="","",IF(K34&gt;M34,"○",IF(K34=0,"×","△")))</f>
        <v/>
      </c>
      <c r="L33" s="565"/>
      <c r="M33" s="566"/>
      <c r="N33" s="561" t="str">
        <f>IF(N34="","",IF(N34&gt;P34,"○",IF(N34=0,"×","△")))</f>
        <v/>
      </c>
      <c r="O33" s="562"/>
      <c r="P33" s="563"/>
      <c r="Q33" s="654" t="str">
        <f>IF(Q34="","",IF(Q34&gt;S34,"○",IF(Q34=0,"×","△")))</f>
        <v>○</v>
      </c>
      <c r="R33" s="655"/>
      <c r="S33" s="656"/>
      <c r="T33" s="580"/>
      <c r="U33" s="542"/>
      <c r="V33" s="658"/>
      <c r="W33" s="555"/>
      <c r="X33" s="424"/>
      <c r="Y33" s="424"/>
      <c r="Z33" s="424"/>
      <c r="AA33" s="640"/>
    </row>
    <row r="34" spans="1:30" ht="20.25" customHeight="1" thickBot="1" x14ac:dyDescent="0.45">
      <c r="A34" s="609"/>
      <c r="B34" s="650"/>
      <c r="C34" s="651"/>
      <c r="D34" s="652"/>
      <c r="E34" s="170" t="str">
        <f>IF(V14="","",V14)</f>
        <v/>
      </c>
      <c r="F34" s="171" t="s">
        <v>54</v>
      </c>
      <c r="G34" s="171" t="str">
        <f>IF(T14="","",T14)</f>
        <v/>
      </c>
      <c r="H34" s="170" t="str">
        <f>IF(V18="","",V18)</f>
        <v/>
      </c>
      <c r="I34" s="171" t="s">
        <v>54</v>
      </c>
      <c r="J34" s="171" t="str">
        <f>IF(T18="","",T18)</f>
        <v/>
      </c>
      <c r="K34" s="653"/>
      <c r="L34" s="651"/>
      <c r="M34" s="652"/>
      <c r="N34" s="170" t="str">
        <f>IF(V26="","",V26)</f>
        <v/>
      </c>
      <c r="O34" s="171" t="s">
        <v>54</v>
      </c>
      <c r="P34" s="171" t="str">
        <f>IF(T26="","",T26)</f>
        <v/>
      </c>
      <c r="Q34" s="170">
        <f>IF(V30="","",V30)</f>
        <v>87</v>
      </c>
      <c r="R34" s="171" t="s">
        <v>54</v>
      </c>
      <c r="S34" s="171">
        <f>IF(T30="","",T30)</f>
        <v>24</v>
      </c>
      <c r="T34" s="659"/>
      <c r="U34" s="660"/>
      <c r="V34" s="661"/>
      <c r="W34" s="637"/>
      <c r="X34" s="638"/>
      <c r="Y34" s="638"/>
      <c r="Z34" s="638"/>
      <c r="AA34" s="649"/>
    </row>
    <row r="35" spans="1:30" s="22" customFormat="1" ht="20.25" thickTop="1" x14ac:dyDescent="0.4"/>
    <row r="36" spans="1:30" s="23" customFormat="1" ht="19.5" x14ac:dyDescent="0.4">
      <c r="A36" s="23" t="s">
        <v>8</v>
      </c>
    </row>
    <row r="37" spans="1:30" s="22" customFormat="1" ht="19.5" x14ac:dyDescent="0.4">
      <c r="A37" s="22" t="s">
        <v>97</v>
      </c>
    </row>
    <row r="38" spans="1:30" s="22" customFormat="1" ht="19.5" x14ac:dyDescent="0.4">
      <c r="A38" s="22" t="s">
        <v>94</v>
      </c>
    </row>
    <row r="39" spans="1:30" s="22" customFormat="1" ht="19.5" x14ac:dyDescent="0.4">
      <c r="A39" s="22" t="s">
        <v>95</v>
      </c>
    </row>
    <row r="40" spans="1:30" s="22" customFormat="1" ht="19.5" x14ac:dyDescent="0.4">
      <c r="A40" s="22" t="s">
        <v>99</v>
      </c>
    </row>
    <row r="41" spans="1:30" s="22" customFormat="1" ht="19.5" x14ac:dyDescent="0.4">
      <c r="A41" s="22" t="s">
        <v>93</v>
      </c>
    </row>
    <row r="42" spans="1:30" s="22" customFormat="1" ht="19.5" x14ac:dyDescent="0.4">
      <c r="A42" s="22" t="s">
        <v>9</v>
      </c>
    </row>
    <row r="43" spans="1:30" s="15" customFormat="1" ht="22.5" x14ac:dyDescent="0.4">
      <c r="A43" s="24" t="s">
        <v>10</v>
      </c>
      <c r="B43" s="519" t="str">
        <f t="shared" ref="B43:B52" si="22">IF(E54="","",VLOOKUP(E54,$B$54:$C$62,2,FALSE))</f>
        <v>水沢工業</v>
      </c>
      <c r="C43" s="519"/>
      <c r="D43" s="90" t="s">
        <v>54</v>
      </c>
      <c r="E43" s="519" t="str">
        <f t="shared" ref="E43:E52" si="23">IF(F54="","",VLOOKUP(F54,$B$54:$C$62,2,FALSE))</f>
        <v>北上翔南</v>
      </c>
      <c r="F43" s="519"/>
      <c r="G43" s="419" t="str">
        <f t="shared" ref="G43:G52" si="24">IF(G54="","",VLOOKUP(G54,$B$54:$C$62,2,FALSE))</f>
        <v>遠　　野</v>
      </c>
      <c r="H43" s="419"/>
      <c r="I43" s="26" t="s">
        <v>54</v>
      </c>
      <c r="J43" s="419" t="str">
        <f t="shared" ref="J43:J52" si="25">IF(H54="","",VLOOKUP(H54,$B$54:$C$62,2,FALSE))</f>
        <v>花 巻 南</v>
      </c>
      <c r="K43" s="419"/>
      <c r="L43" s="519" t="str">
        <f t="shared" ref="L43:L52" si="26">IF(I54="","",VLOOKUP(I54,$B$54:$C$62,2,FALSE))</f>
        <v>水沢第一</v>
      </c>
      <c r="M43" s="519"/>
      <c r="N43" s="90" t="s">
        <v>54</v>
      </c>
      <c r="O43" s="519" t="str">
        <f t="shared" ref="O43:O52" si="27">IF(J54="","",VLOOKUP(J54,$B$54:$C$62,2,FALSE))</f>
        <v>不来方・紫波総合</v>
      </c>
      <c r="P43" s="519"/>
      <c r="Q43" s="419" t="str">
        <f t="shared" ref="Q43:Q52" si="28">IF(K54="","",VLOOKUP(K54,$B$54:$C$62,2,FALSE))</f>
        <v>北上翔南</v>
      </c>
      <c r="R43" s="419"/>
      <c r="S43" s="26" t="s">
        <v>54</v>
      </c>
      <c r="T43" s="419" t="str">
        <f t="shared" ref="T43:T52" si="29">IF(L54="","",VLOOKUP(L54,$B$54:$C$62,2,FALSE))</f>
        <v>盛 岡 南</v>
      </c>
      <c r="U43" s="419"/>
      <c r="V43" s="47"/>
      <c r="W43" s="47"/>
      <c r="X43" s="47"/>
      <c r="Y43" s="47"/>
      <c r="Z43" s="47"/>
      <c r="AA43" s="47"/>
      <c r="AD43" s="18"/>
    </row>
    <row r="44" spans="1:30" s="15" customFormat="1" ht="22.5" x14ac:dyDescent="0.4">
      <c r="A44" s="27"/>
      <c r="B44" s="525" t="str">
        <f t="shared" si="22"/>
        <v>水沢工業</v>
      </c>
      <c r="C44" s="525"/>
      <c r="D44" s="91" t="s">
        <v>54</v>
      </c>
      <c r="E44" s="525" t="str">
        <f t="shared" si="23"/>
        <v>遠　　野</v>
      </c>
      <c r="F44" s="525"/>
      <c r="G44" s="421" t="str">
        <f t="shared" si="24"/>
        <v>花 巻 南</v>
      </c>
      <c r="H44" s="421"/>
      <c r="I44" s="29" t="s">
        <v>54</v>
      </c>
      <c r="J44" s="421" t="str">
        <f t="shared" si="25"/>
        <v>水沢第一</v>
      </c>
      <c r="K44" s="421"/>
      <c r="L44" s="525" t="str">
        <f t="shared" si="26"/>
        <v>不来方・紫波総合</v>
      </c>
      <c r="M44" s="525"/>
      <c r="N44" s="91" t="s">
        <v>54</v>
      </c>
      <c r="O44" s="525" t="str">
        <f t="shared" si="27"/>
        <v>盛 岡 南</v>
      </c>
      <c r="P44" s="525"/>
      <c r="Q44" s="421" t="str">
        <f t="shared" si="28"/>
        <v/>
      </c>
      <c r="R44" s="421"/>
      <c r="S44" s="29"/>
      <c r="T44" s="421" t="str">
        <f t="shared" si="29"/>
        <v/>
      </c>
      <c r="U44" s="421"/>
      <c r="V44" s="48"/>
      <c r="W44" s="48"/>
      <c r="X44" s="48"/>
      <c r="Y44" s="48"/>
      <c r="Z44" s="48"/>
      <c r="AA44" s="48"/>
      <c r="AD44" s="18"/>
    </row>
    <row r="45" spans="1:30" s="15" customFormat="1" ht="22.5" x14ac:dyDescent="0.4">
      <c r="A45" s="15" t="s">
        <v>12</v>
      </c>
      <c r="B45" s="526" t="str">
        <f t="shared" si="22"/>
        <v>水沢工業</v>
      </c>
      <c r="C45" s="526"/>
      <c r="D45" s="92" t="s">
        <v>54</v>
      </c>
      <c r="E45" s="526" t="str">
        <f t="shared" si="23"/>
        <v>花 巻 南</v>
      </c>
      <c r="F45" s="526"/>
      <c r="G45" s="280" t="str">
        <f t="shared" si="24"/>
        <v>北上翔南</v>
      </c>
      <c r="H45" s="280"/>
      <c r="I45" s="17" t="s">
        <v>54</v>
      </c>
      <c r="J45" s="280" t="str">
        <f t="shared" si="25"/>
        <v>水沢第一</v>
      </c>
      <c r="K45" s="280"/>
      <c r="L45" s="526" t="str">
        <f t="shared" si="26"/>
        <v>遠　　野</v>
      </c>
      <c r="M45" s="526"/>
      <c r="N45" s="92" t="s">
        <v>54</v>
      </c>
      <c r="O45" s="526" t="str">
        <f t="shared" si="27"/>
        <v>不来方・紫波総合</v>
      </c>
      <c r="P45" s="526"/>
      <c r="Q45" s="280" t="str">
        <f t="shared" si="28"/>
        <v>水沢第一</v>
      </c>
      <c r="R45" s="280"/>
      <c r="S45" s="17" t="s">
        <v>54</v>
      </c>
      <c r="T45" s="280" t="str">
        <f t="shared" si="29"/>
        <v>盛 岡 南</v>
      </c>
      <c r="U45" s="280"/>
      <c r="V45" s="49"/>
      <c r="W45" s="49"/>
      <c r="X45" s="49"/>
      <c r="Y45" s="49"/>
      <c r="Z45" s="49"/>
      <c r="AA45" s="49"/>
      <c r="AD45" s="18"/>
    </row>
    <row r="46" spans="1:30" s="15" customFormat="1" ht="22.5" x14ac:dyDescent="0.4">
      <c r="B46" s="526" t="str">
        <f t="shared" si="22"/>
        <v>水沢工業</v>
      </c>
      <c r="C46" s="526"/>
      <c r="D46" s="92" t="s">
        <v>54</v>
      </c>
      <c r="E46" s="526" t="str">
        <f t="shared" si="23"/>
        <v>不来方・紫波総合</v>
      </c>
      <c r="F46" s="526"/>
      <c r="G46" s="280" t="str">
        <f t="shared" si="24"/>
        <v>北上翔南</v>
      </c>
      <c r="H46" s="280"/>
      <c r="I46" s="17" t="s">
        <v>54</v>
      </c>
      <c r="J46" s="280" t="str">
        <f t="shared" si="25"/>
        <v>花 巻 南</v>
      </c>
      <c r="K46" s="280"/>
      <c r="L46" s="526" t="str">
        <f t="shared" si="26"/>
        <v>遠　　野</v>
      </c>
      <c r="M46" s="526"/>
      <c r="N46" s="92" t="s">
        <v>54</v>
      </c>
      <c r="O46" s="526" t="str">
        <f t="shared" si="27"/>
        <v>盛 岡 南</v>
      </c>
      <c r="P46" s="526"/>
      <c r="Q46" s="280" t="str">
        <f t="shared" si="28"/>
        <v/>
      </c>
      <c r="R46" s="280"/>
      <c r="S46" s="17"/>
      <c r="T46" s="280" t="str">
        <f t="shared" si="29"/>
        <v/>
      </c>
      <c r="U46" s="280"/>
      <c r="V46" s="49"/>
      <c r="W46" s="49"/>
      <c r="X46" s="49"/>
      <c r="Y46" s="49"/>
      <c r="Z46" s="49"/>
      <c r="AA46" s="49"/>
      <c r="AD46" s="18"/>
    </row>
    <row r="47" spans="1:30" s="15" customFormat="1" ht="22.5" x14ac:dyDescent="0.4">
      <c r="A47" s="24" t="s">
        <v>13</v>
      </c>
      <c r="B47" s="519" t="str">
        <f t="shared" si="22"/>
        <v>水沢工業</v>
      </c>
      <c r="C47" s="519"/>
      <c r="D47" s="90" t="s">
        <v>54</v>
      </c>
      <c r="E47" s="519" t="str">
        <f t="shared" si="23"/>
        <v>水沢第一</v>
      </c>
      <c r="F47" s="519"/>
      <c r="G47" s="419" t="str">
        <f t="shared" si="24"/>
        <v>北上翔南</v>
      </c>
      <c r="H47" s="419"/>
      <c r="I47" s="26" t="s">
        <v>54</v>
      </c>
      <c r="J47" s="419" t="str">
        <f t="shared" si="25"/>
        <v>遠　　野</v>
      </c>
      <c r="K47" s="419"/>
      <c r="L47" s="519" t="str">
        <f t="shared" si="26"/>
        <v>花 巻 南</v>
      </c>
      <c r="M47" s="519"/>
      <c r="N47" s="90" t="s">
        <v>54</v>
      </c>
      <c r="O47" s="519" t="str">
        <f t="shared" si="27"/>
        <v>盛 岡 南</v>
      </c>
      <c r="P47" s="519"/>
      <c r="Q47" s="419" t="str">
        <f t="shared" si="28"/>
        <v>北上翔南</v>
      </c>
      <c r="R47" s="419"/>
      <c r="S47" s="26" t="s">
        <v>54</v>
      </c>
      <c r="T47" s="419" t="str">
        <f t="shared" si="29"/>
        <v>不来方・紫波総合</v>
      </c>
      <c r="U47" s="419"/>
      <c r="V47" s="47"/>
      <c r="W47" s="47"/>
      <c r="X47" s="47"/>
      <c r="Y47" s="47"/>
      <c r="Z47" s="47"/>
      <c r="AA47" s="47"/>
      <c r="AD47" s="18"/>
    </row>
    <row r="48" spans="1:30" s="15" customFormat="1" ht="22.5" x14ac:dyDescent="0.4">
      <c r="A48" s="27"/>
      <c r="B48" s="525" t="str">
        <f t="shared" si="22"/>
        <v>水沢工業</v>
      </c>
      <c r="C48" s="525"/>
      <c r="D48" s="91" t="s">
        <v>54</v>
      </c>
      <c r="E48" s="525" t="str">
        <f t="shared" si="23"/>
        <v>盛 岡 南</v>
      </c>
      <c r="F48" s="525"/>
      <c r="G48" s="421" t="str">
        <f t="shared" si="24"/>
        <v>花 巻 南</v>
      </c>
      <c r="H48" s="421"/>
      <c r="I48" s="29" t="s">
        <v>54</v>
      </c>
      <c r="J48" s="421" t="str">
        <f t="shared" si="25"/>
        <v>不来方・紫波総合</v>
      </c>
      <c r="K48" s="421"/>
      <c r="L48" s="525" t="str">
        <f t="shared" si="26"/>
        <v>遠　　野</v>
      </c>
      <c r="M48" s="525"/>
      <c r="N48" s="91" t="s">
        <v>54</v>
      </c>
      <c r="O48" s="525" t="str">
        <f t="shared" si="27"/>
        <v>水沢第一</v>
      </c>
      <c r="P48" s="525"/>
      <c r="Q48" s="421" t="str">
        <f t="shared" si="28"/>
        <v/>
      </c>
      <c r="R48" s="421"/>
      <c r="S48" s="29"/>
      <c r="T48" s="421" t="str">
        <f t="shared" si="29"/>
        <v/>
      </c>
      <c r="U48" s="421"/>
      <c r="V48" s="48"/>
      <c r="W48" s="48"/>
      <c r="X48" s="48"/>
      <c r="Y48" s="48"/>
      <c r="Z48" s="48"/>
      <c r="AA48" s="48"/>
    </row>
    <row r="49" spans="1:27" s="15" customFormat="1" ht="22.5" x14ac:dyDescent="0.4">
      <c r="A49" s="24" t="s">
        <v>14</v>
      </c>
      <c r="B49" s="519" t="str">
        <f t="shared" si="22"/>
        <v>水沢工業</v>
      </c>
      <c r="C49" s="519"/>
      <c r="D49" s="90" t="s">
        <v>54</v>
      </c>
      <c r="E49" s="519" t="str">
        <f t="shared" si="23"/>
        <v>北上翔南</v>
      </c>
      <c r="F49" s="519"/>
      <c r="G49" s="419" t="str">
        <f t="shared" si="24"/>
        <v>遠　　野</v>
      </c>
      <c r="H49" s="419"/>
      <c r="I49" s="26" t="s">
        <v>54</v>
      </c>
      <c r="J49" s="419" t="str">
        <f t="shared" si="25"/>
        <v>不来方・紫波総合</v>
      </c>
      <c r="K49" s="419"/>
      <c r="L49" s="519" t="str">
        <f t="shared" si="26"/>
        <v>水沢第一</v>
      </c>
      <c r="M49" s="519"/>
      <c r="N49" s="90" t="s">
        <v>54</v>
      </c>
      <c r="O49" s="519" t="str">
        <f t="shared" si="27"/>
        <v>盛 岡 南</v>
      </c>
      <c r="P49" s="519"/>
      <c r="Q49" s="419" t="str">
        <f t="shared" si="28"/>
        <v>水沢工業</v>
      </c>
      <c r="R49" s="419"/>
      <c r="S49" s="26" t="s">
        <v>54</v>
      </c>
      <c r="T49" s="419" t="str">
        <f t="shared" si="29"/>
        <v>花 巻 南</v>
      </c>
      <c r="U49" s="419"/>
      <c r="V49" s="47"/>
      <c r="W49" s="47"/>
      <c r="X49" s="47"/>
      <c r="Y49" s="47"/>
      <c r="Z49" s="47"/>
      <c r="AA49" s="47"/>
    </row>
    <row r="50" spans="1:27" s="15" customFormat="1" ht="22.5" x14ac:dyDescent="0.4">
      <c r="A50" s="27"/>
      <c r="B50" s="525" t="str">
        <f t="shared" si="22"/>
        <v>北上翔南</v>
      </c>
      <c r="C50" s="525"/>
      <c r="D50" s="91" t="s">
        <v>54</v>
      </c>
      <c r="E50" s="525" t="str">
        <f t="shared" si="23"/>
        <v>花 巻 南</v>
      </c>
      <c r="F50" s="525"/>
      <c r="G50" s="421" t="str">
        <f t="shared" si="24"/>
        <v>遠　　野</v>
      </c>
      <c r="H50" s="421"/>
      <c r="I50" s="29" t="s">
        <v>54</v>
      </c>
      <c r="J50" s="421" t="str">
        <f t="shared" si="25"/>
        <v>盛 岡 南</v>
      </c>
      <c r="K50" s="421"/>
      <c r="L50" s="525" t="str">
        <f t="shared" si="26"/>
        <v>水沢第一</v>
      </c>
      <c r="M50" s="525"/>
      <c r="N50" s="91" t="s">
        <v>54</v>
      </c>
      <c r="O50" s="525" t="str">
        <f t="shared" si="27"/>
        <v>不来方・紫波総合</v>
      </c>
      <c r="P50" s="525"/>
      <c r="Q50" s="421" t="str">
        <f t="shared" si="28"/>
        <v/>
      </c>
      <c r="R50" s="421"/>
      <c r="S50" s="29"/>
      <c r="T50" s="421" t="str">
        <f t="shared" si="29"/>
        <v/>
      </c>
      <c r="U50" s="421"/>
      <c r="V50" s="48"/>
      <c r="W50" s="48"/>
      <c r="X50" s="48"/>
      <c r="Y50" s="48"/>
      <c r="Z50" s="48"/>
      <c r="AA50" s="48"/>
    </row>
    <row r="51" spans="1:27" s="15" customFormat="1" ht="22.5" x14ac:dyDescent="0.4">
      <c r="A51" s="15" t="s">
        <v>38</v>
      </c>
      <c r="B51" s="526" t="str">
        <f t="shared" si="22"/>
        <v>水沢工業</v>
      </c>
      <c r="C51" s="526"/>
      <c r="D51" s="92" t="s">
        <v>54</v>
      </c>
      <c r="E51" s="526" t="str">
        <f t="shared" si="23"/>
        <v>遠　　野</v>
      </c>
      <c r="F51" s="526"/>
      <c r="G51" s="280" t="str">
        <f t="shared" si="24"/>
        <v>北上翔南</v>
      </c>
      <c r="H51" s="280"/>
      <c r="I51" s="17" t="s">
        <v>54</v>
      </c>
      <c r="J51" s="280" t="str">
        <f t="shared" si="25"/>
        <v>盛 岡 南</v>
      </c>
      <c r="K51" s="280"/>
      <c r="L51" s="526" t="str">
        <f t="shared" si="26"/>
        <v>花 巻 南</v>
      </c>
      <c r="M51" s="526"/>
      <c r="N51" s="92" t="s">
        <v>54</v>
      </c>
      <c r="O51" s="526" t="str">
        <f t="shared" si="27"/>
        <v>水沢第一</v>
      </c>
      <c r="P51" s="526"/>
      <c r="Q51" s="280" t="str">
        <f t="shared" si="28"/>
        <v>不来方・紫波総合</v>
      </c>
      <c r="R51" s="280"/>
      <c r="S51" s="17" t="s">
        <v>54</v>
      </c>
      <c r="T51" s="280" t="str">
        <f t="shared" si="29"/>
        <v>盛 岡 南</v>
      </c>
      <c r="U51" s="280"/>
      <c r="V51" s="49"/>
      <c r="W51" s="49"/>
      <c r="X51" s="49"/>
      <c r="Y51" s="49"/>
      <c r="Z51" s="49"/>
      <c r="AA51" s="49"/>
    </row>
    <row r="52" spans="1:27" s="15" customFormat="1" ht="22.5" x14ac:dyDescent="0.4">
      <c r="B52" s="526" t="str">
        <f t="shared" si="22"/>
        <v>水沢工業</v>
      </c>
      <c r="C52" s="526"/>
      <c r="D52" s="92" t="s">
        <v>54</v>
      </c>
      <c r="E52" s="526" t="str">
        <f t="shared" si="23"/>
        <v>水沢第一</v>
      </c>
      <c r="F52" s="526"/>
      <c r="G52" s="280" t="str">
        <f t="shared" si="24"/>
        <v>北上翔南</v>
      </c>
      <c r="H52" s="280"/>
      <c r="I52" s="17" t="s">
        <v>54</v>
      </c>
      <c r="J52" s="280" t="str">
        <f t="shared" si="25"/>
        <v>遠　　野</v>
      </c>
      <c r="K52" s="280"/>
      <c r="L52" s="526" t="str">
        <f t="shared" si="26"/>
        <v>花 巻 南</v>
      </c>
      <c r="M52" s="526"/>
      <c r="N52" s="92" t="s">
        <v>54</v>
      </c>
      <c r="O52" s="526" t="str">
        <f t="shared" si="27"/>
        <v>不来方・紫波総合</v>
      </c>
      <c r="P52" s="526"/>
      <c r="Q52" s="280" t="str">
        <f t="shared" si="28"/>
        <v/>
      </c>
      <c r="R52" s="280"/>
      <c r="S52" s="17"/>
      <c r="T52" s="280" t="str">
        <f t="shared" si="29"/>
        <v/>
      </c>
      <c r="U52" s="280"/>
      <c r="V52" s="49"/>
      <c r="W52" s="49"/>
      <c r="X52" s="49"/>
      <c r="Y52" s="49"/>
      <c r="Z52" s="49"/>
      <c r="AA52" s="49"/>
    </row>
    <row r="53" spans="1:27" s="5" customFormat="1" ht="24.75" x14ac:dyDescent="0.4"/>
    <row r="54" spans="1:27" x14ac:dyDescent="0.4">
      <c r="B54" s="1">
        <v>1</v>
      </c>
      <c r="C54" s="1" t="str">
        <f>B6</f>
        <v>水沢工業</v>
      </c>
      <c r="D54" s="50">
        <v>1</v>
      </c>
      <c r="E54" s="50">
        <v>1</v>
      </c>
      <c r="F54" s="50">
        <v>2</v>
      </c>
      <c r="G54" s="51">
        <v>3</v>
      </c>
      <c r="H54" s="52">
        <v>4</v>
      </c>
      <c r="I54" s="50">
        <v>5</v>
      </c>
      <c r="J54" s="50">
        <v>6</v>
      </c>
      <c r="K54" s="51">
        <v>2</v>
      </c>
      <c r="L54" s="52">
        <v>7</v>
      </c>
      <c r="M54" s="50"/>
      <c r="N54" s="50"/>
      <c r="O54" s="1">
        <v>1</v>
      </c>
      <c r="P54" s="1">
        <v>2</v>
      </c>
      <c r="Q54" s="1">
        <v>2</v>
      </c>
      <c r="R54" s="1">
        <v>2</v>
      </c>
      <c r="S54" s="1">
        <v>2</v>
      </c>
      <c r="T54" s="1">
        <v>2</v>
      </c>
    </row>
    <row r="55" spans="1:27" x14ac:dyDescent="0.4">
      <c r="B55" s="1">
        <v>2</v>
      </c>
      <c r="C55" s="1" t="str">
        <f>E6</f>
        <v>北上翔南</v>
      </c>
      <c r="D55" s="50">
        <v>1</v>
      </c>
      <c r="E55" s="50">
        <v>1</v>
      </c>
      <c r="F55" s="50">
        <v>3</v>
      </c>
      <c r="G55" s="51">
        <v>4</v>
      </c>
      <c r="H55" s="52">
        <v>5</v>
      </c>
      <c r="I55" s="50">
        <v>6</v>
      </c>
      <c r="J55" s="50">
        <v>7</v>
      </c>
      <c r="K55" s="51"/>
      <c r="L55" s="52"/>
      <c r="M55" s="50"/>
      <c r="N55" s="50"/>
      <c r="O55" s="1">
        <v>2</v>
      </c>
      <c r="P55" s="1">
        <v>2</v>
      </c>
      <c r="Q55" s="1">
        <v>2</v>
      </c>
      <c r="R55" s="1">
        <v>2</v>
      </c>
      <c r="S55" s="1">
        <v>2</v>
      </c>
      <c r="T55" s="1">
        <v>2</v>
      </c>
    </row>
    <row r="56" spans="1:27" x14ac:dyDescent="0.4">
      <c r="B56" s="1">
        <v>3</v>
      </c>
      <c r="C56" s="1" t="str">
        <f>H6</f>
        <v>遠　　野</v>
      </c>
      <c r="D56" s="50">
        <v>2</v>
      </c>
      <c r="E56" s="50">
        <v>1</v>
      </c>
      <c r="F56" s="50">
        <v>4</v>
      </c>
      <c r="G56" s="51">
        <v>2</v>
      </c>
      <c r="H56" s="52">
        <v>5</v>
      </c>
      <c r="I56" s="50">
        <v>3</v>
      </c>
      <c r="J56" s="50">
        <v>6</v>
      </c>
      <c r="K56" s="51">
        <v>5</v>
      </c>
      <c r="L56" s="52">
        <v>7</v>
      </c>
      <c r="M56" s="50"/>
      <c r="N56" s="50"/>
      <c r="O56" s="1">
        <v>3</v>
      </c>
      <c r="P56" s="1">
        <v>2</v>
      </c>
      <c r="Q56" s="1">
        <v>2</v>
      </c>
      <c r="R56" s="1">
        <v>2</v>
      </c>
      <c r="S56" s="1">
        <v>2</v>
      </c>
      <c r="T56" s="1">
        <v>2</v>
      </c>
    </row>
    <row r="57" spans="1:27" x14ac:dyDescent="0.4">
      <c r="B57" s="1">
        <v>4</v>
      </c>
      <c r="C57" s="1" t="str">
        <f>K6</f>
        <v>花 巻 南</v>
      </c>
      <c r="D57" s="50">
        <v>2</v>
      </c>
      <c r="E57" s="50">
        <v>1</v>
      </c>
      <c r="F57" s="50">
        <v>6</v>
      </c>
      <c r="G57" s="51">
        <v>2</v>
      </c>
      <c r="H57" s="52">
        <v>4</v>
      </c>
      <c r="I57" s="50">
        <v>3</v>
      </c>
      <c r="J57" s="50">
        <v>7</v>
      </c>
      <c r="K57" s="51"/>
      <c r="L57" s="52"/>
      <c r="M57" s="50"/>
      <c r="N57" s="50"/>
      <c r="O57" s="1">
        <v>4</v>
      </c>
      <c r="P57" s="1">
        <v>2</v>
      </c>
      <c r="Q57" s="1">
        <v>2</v>
      </c>
      <c r="R57" s="1">
        <v>2</v>
      </c>
      <c r="S57" s="1">
        <v>2</v>
      </c>
      <c r="T57" s="1">
        <v>2</v>
      </c>
    </row>
    <row r="58" spans="1:27" x14ac:dyDescent="0.4">
      <c r="B58" s="1">
        <v>5</v>
      </c>
      <c r="C58" s="1" t="str">
        <f>N6</f>
        <v>水沢第一</v>
      </c>
      <c r="D58" s="50">
        <v>3</v>
      </c>
      <c r="E58" s="50">
        <v>1</v>
      </c>
      <c r="F58" s="50">
        <v>5</v>
      </c>
      <c r="G58" s="51">
        <v>2</v>
      </c>
      <c r="H58" s="52">
        <v>3</v>
      </c>
      <c r="I58" s="50">
        <v>4</v>
      </c>
      <c r="J58" s="50">
        <v>7</v>
      </c>
      <c r="K58" s="51">
        <v>2</v>
      </c>
      <c r="L58" s="52">
        <v>6</v>
      </c>
      <c r="M58" s="50"/>
      <c r="N58" s="50"/>
      <c r="O58" s="1">
        <v>5</v>
      </c>
      <c r="P58" s="1">
        <v>2</v>
      </c>
      <c r="Q58" s="1">
        <v>2</v>
      </c>
      <c r="R58" s="1">
        <v>2</v>
      </c>
      <c r="S58" s="1">
        <v>2</v>
      </c>
      <c r="T58" s="1">
        <v>2</v>
      </c>
    </row>
    <row r="59" spans="1:27" x14ac:dyDescent="0.4">
      <c r="B59" s="1">
        <v>6</v>
      </c>
      <c r="C59" s="1" t="str">
        <f>Q6</f>
        <v>不来方・紫波総合</v>
      </c>
      <c r="D59" s="50">
        <v>3</v>
      </c>
      <c r="E59" s="50">
        <v>1</v>
      </c>
      <c r="F59" s="50">
        <v>7</v>
      </c>
      <c r="G59" s="51">
        <v>4</v>
      </c>
      <c r="H59" s="52">
        <v>6</v>
      </c>
      <c r="I59" s="50">
        <v>3</v>
      </c>
      <c r="J59" s="50">
        <v>5</v>
      </c>
      <c r="K59" s="51"/>
      <c r="L59" s="52"/>
      <c r="M59" s="50"/>
      <c r="N59" s="50"/>
      <c r="O59" s="1">
        <v>6</v>
      </c>
      <c r="P59" s="1">
        <v>2</v>
      </c>
      <c r="Q59" s="1">
        <v>2</v>
      </c>
      <c r="R59" s="1">
        <v>2</v>
      </c>
      <c r="S59" s="1">
        <v>2</v>
      </c>
      <c r="T59" s="1">
        <v>2</v>
      </c>
    </row>
    <row r="60" spans="1:27" x14ac:dyDescent="0.4">
      <c r="B60" s="1">
        <v>7</v>
      </c>
      <c r="C60" s="1" t="str">
        <f>T6</f>
        <v>盛 岡 南</v>
      </c>
      <c r="D60" s="50">
        <v>4</v>
      </c>
      <c r="E60" s="50">
        <v>1</v>
      </c>
      <c r="F60" s="50">
        <v>2</v>
      </c>
      <c r="G60" s="51">
        <v>3</v>
      </c>
      <c r="H60" s="52">
        <v>6</v>
      </c>
      <c r="I60" s="50">
        <v>5</v>
      </c>
      <c r="J60" s="50">
        <v>7</v>
      </c>
      <c r="K60" s="51">
        <v>1</v>
      </c>
      <c r="L60" s="52">
        <v>4</v>
      </c>
      <c r="M60" s="50"/>
      <c r="N60" s="50"/>
      <c r="O60" s="1">
        <v>7</v>
      </c>
      <c r="P60" s="1">
        <v>2</v>
      </c>
      <c r="Q60" s="1">
        <v>2</v>
      </c>
      <c r="R60" s="1">
        <v>2</v>
      </c>
      <c r="S60" s="1">
        <v>2</v>
      </c>
      <c r="T60" s="1">
        <v>2</v>
      </c>
    </row>
    <row r="61" spans="1:27" x14ac:dyDescent="0.4">
      <c r="D61" s="50">
        <v>4</v>
      </c>
      <c r="E61" s="50">
        <v>2</v>
      </c>
      <c r="F61" s="50">
        <v>4</v>
      </c>
      <c r="G61" s="51">
        <v>3</v>
      </c>
      <c r="H61" s="52">
        <v>7</v>
      </c>
      <c r="I61" s="50">
        <v>5</v>
      </c>
      <c r="J61" s="50">
        <v>6</v>
      </c>
      <c r="K61" s="51"/>
      <c r="L61" s="52"/>
      <c r="M61" s="50"/>
      <c r="N61" s="50"/>
    </row>
    <row r="62" spans="1:27" s="30" customFormat="1" x14ac:dyDescent="0.4">
      <c r="D62" s="50">
        <v>5</v>
      </c>
      <c r="E62" s="53">
        <v>1</v>
      </c>
      <c r="F62" s="53">
        <v>3</v>
      </c>
      <c r="G62" s="54">
        <v>2</v>
      </c>
      <c r="H62" s="55">
        <v>7</v>
      </c>
      <c r="I62" s="53">
        <v>4</v>
      </c>
      <c r="J62" s="53">
        <v>5</v>
      </c>
      <c r="K62" s="54">
        <v>6</v>
      </c>
      <c r="L62" s="55">
        <v>7</v>
      </c>
      <c r="M62" s="53"/>
      <c r="N62" s="53"/>
    </row>
    <row r="63" spans="1:27" s="30" customFormat="1" x14ac:dyDescent="0.4">
      <c r="D63" s="50">
        <v>5</v>
      </c>
      <c r="E63" s="53">
        <v>1</v>
      </c>
      <c r="F63" s="53">
        <v>5</v>
      </c>
      <c r="G63" s="54">
        <v>2</v>
      </c>
      <c r="H63" s="55">
        <v>3</v>
      </c>
      <c r="I63" s="53">
        <v>4</v>
      </c>
      <c r="J63" s="53">
        <v>6</v>
      </c>
      <c r="K63" s="54"/>
      <c r="L63" s="55"/>
      <c r="M63" s="53"/>
      <c r="N63" s="53"/>
    </row>
  </sheetData>
  <mergeCells count="233">
    <mergeCell ref="Q51:R51"/>
    <mergeCell ref="T51:U51"/>
    <mergeCell ref="B52:C52"/>
    <mergeCell ref="E52:F52"/>
    <mergeCell ref="G52:H52"/>
    <mergeCell ref="J52:K52"/>
    <mergeCell ref="L52:M52"/>
    <mergeCell ref="O52:P52"/>
    <mergeCell ref="Q52:R52"/>
    <mergeCell ref="T52:U52"/>
    <mergeCell ref="B51:C51"/>
    <mergeCell ref="E51:F51"/>
    <mergeCell ref="G51:H51"/>
    <mergeCell ref="J51:K51"/>
    <mergeCell ref="L51:M51"/>
    <mergeCell ref="O51:P51"/>
    <mergeCell ref="Q49:R49"/>
    <mergeCell ref="T49:U49"/>
    <mergeCell ref="B50:C50"/>
    <mergeCell ref="E50:F50"/>
    <mergeCell ref="G50:H50"/>
    <mergeCell ref="J50:K50"/>
    <mergeCell ref="L50:M50"/>
    <mergeCell ref="O50:P50"/>
    <mergeCell ref="Q50:R50"/>
    <mergeCell ref="T50:U50"/>
    <mergeCell ref="B49:C49"/>
    <mergeCell ref="E49:F49"/>
    <mergeCell ref="G49:H49"/>
    <mergeCell ref="J49:K49"/>
    <mergeCell ref="L49:M49"/>
    <mergeCell ref="O49:P49"/>
    <mergeCell ref="Q47:R47"/>
    <mergeCell ref="T47:U47"/>
    <mergeCell ref="B48:C48"/>
    <mergeCell ref="E48:F48"/>
    <mergeCell ref="G48:H48"/>
    <mergeCell ref="J48:K48"/>
    <mergeCell ref="L48:M48"/>
    <mergeCell ref="O48:P48"/>
    <mergeCell ref="Q48:R48"/>
    <mergeCell ref="T48:U48"/>
    <mergeCell ref="B47:C47"/>
    <mergeCell ref="E47:F47"/>
    <mergeCell ref="G47:H47"/>
    <mergeCell ref="J47:K47"/>
    <mergeCell ref="L47:M47"/>
    <mergeCell ref="O47:P47"/>
    <mergeCell ref="Q45:R45"/>
    <mergeCell ref="T45:U45"/>
    <mergeCell ref="B46:C46"/>
    <mergeCell ref="E46:F46"/>
    <mergeCell ref="G46:H46"/>
    <mergeCell ref="J46:K46"/>
    <mergeCell ref="L46:M46"/>
    <mergeCell ref="O46:P46"/>
    <mergeCell ref="Q46:R46"/>
    <mergeCell ref="T46:U46"/>
    <mergeCell ref="B45:C45"/>
    <mergeCell ref="E45:F45"/>
    <mergeCell ref="G45:H45"/>
    <mergeCell ref="J45:K45"/>
    <mergeCell ref="L45:M45"/>
    <mergeCell ref="O45:P45"/>
    <mergeCell ref="Q43:R43"/>
    <mergeCell ref="T43:U43"/>
    <mergeCell ref="B44:C44"/>
    <mergeCell ref="E44:F44"/>
    <mergeCell ref="G44:H44"/>
    <mergeCell ref="J44:K44"/>
    <mergeCell ref="L44:M44"/>
    <mergeCell ref="O44:P44"/>
    <mergeCell ref="Q44:R44"/>
    <mergeCell ref="T44:U44"/>
    <mergeCell ref="B43:C43"/>
    <mergeCell ref="E43:F43"/>
    <mergeCell ref="G43:H43"/>
    <mergeCell ref="J43:K43"/>
    <mergeCell ref="L43:M43"/>
    <mergeCell ref="O43:P43"/>
    <mergeCell ref="AA31:AA34"/>
    <mergeCell ref="B33:D34"/>
    <mergeCell ref="E33:G33"/>
    <mergeCell ref="H33:J33"/>
    <mergeCell ref="K33:M34"/>
    <mergeCell ref="N33:P33"/>
    <mergeCell ref="Q33:S33"/>
    <mergeCell ref="Q31:S31"/>
    <mergeCell ref="T31:V34"/>
    <mergeCell ref="W31:W34"/>
    <mergeCell ref="X31:X34"/>
    <mergeCell ref="Y31:Y34"/>
    <mergeCell ref="Z31:Z34"/>
    <mergeCell ref="A31:A34"/>
    <mergeCell ref="B31:D31"/>
    <mergeCell ref="E31:G31"/>
    <mergeCell ref="H31:J31"/>
    <mergeCell ref="K31:M31"/>
    <mergeCell ref="N31:P31"/>
    <mergeCell ref="AA27:AA30"/>
    <mergeCell ref="B29:D30"/>
    <mergeCell ref="E29:G30"/>
    <mergeCell ref="H29:J29"/>
    <mergeCell ref="K29:M29"/>
    <mergeCell ref="N29:P29"/>
    <mergeCell ref="T29:V29"/>
    <mergeCell ref="Q27:S30"/>
    <mergeCell ref="T27:V27"/>
    <mergeCell ref="W27:W30"/>
    <mergeCell ref="X27:X30"/>
    <mergeCell ref="Y27:Y30"/>
    <mergeCell ref="Z27:Z30"/>
    <mergeCell ref="A27:A30"/>
    <mergeCell ref="B27:D27"/>
    <mergeCell ref="E27:G27"/>
    <mergeCell ref="H27:J27"/>
    <mergeCell ref="K27:M27"/>
    <mergeCell ref="N27:P27"/>
    <mergeCell ref="AA23:AA26"/>
    <mergeCell ref="B25:D25"/>
    <mergeCell ref="E25:G26"/>
    <mergeCell ref="H25:J26"/>
    <mergeCell ref="K25:M25"/>
    <mergeCell ref="Q25:S25"/>
    <mergeCell ref="T25:V25"/>
    <mergeCell ref="Q23:S23"/>
    <mergeCell ref="T23:V23"/>
    <mergeCell ref="W23:W26"/>
    <mergeCell ref="X23:X26"/>
    <mergeCell ref="Y23:Y26"/>
    <mergeCell ref="Z23:Z26"/>
    <mergeCell ref="A23:A26"/>
    <mergeCell ref="B23:D23"/>
    <mergeCell ref="E23:G23"/>
    <mergeCell ref="H23:J23"/>
    <mergeCell ref="K23:M23"/>
    <mergeCell ref="N23:P26"/>
    <mergeCell ref="AA19:AA22"/>
    <mergeCell ref="B21:D21"/>
    <mergeCell ref="E21:G21"/>
    <mergeCell ref="H21:J22"/>
    <mergeCell ref="N21:P21"/>
    <mergeCell ref="Q21:S21"/>
    <mergeCell ref="T21:V22"/>
    <mergeCell ref="Q19:S19"/>
    <mergeCell ref="T19:V19"/>
    <mergeCell ref="W19:W22"/>
    <mergeCell ref="X19:X22"/>
    <mergeCell ref="Y19:Y22"/>
    <mergeCell ref="Z19:Z22"/>
    <mergeCell ref="A19:A22"/>
    <mergeCell ref="B19:D19"/>
    <mergeCell ref="E19:G19"/>
    <mergeCell ref="H19:J19"/>
    <mergeCell ref="K19:M22"/>
    <mergeCell ref="N19:P19"/>
    <mergeCell ref="AA15:AA18"/>
    <mergeCell ref="B17:D17"/>
    <mergeCell ref="E17:G17"/>
    <mergeCell ref="K17:M18"/>
    <mergeCell ref="N17:P18"/>
    <mergeCell ref="Q17:S17"/>
    <mergeCell ref="T17:V17"/>
    <mergeCell ref="Q15:S15"/>
    <mergeCell ref="T15:V15"/>
    <mergeCell ref="W15:W18"/>
    <mergeCell ref="X15:X18"/>
    <mergeCell ref="Y15:Y18"/>
    <mergeCell ref="Z15:Z18"/>
    <mergeCell ref="A15:A18"/>
    <mergeCell ref="B15:D15"/>
    <mergeCell ref="E15:G15"/>
    <mergeCell ref="H15:J18"/>
    <mergeCell ref="K15:M15"/>
    <mergeCell ref="N15:P15"/>
    <mergeCell ref="AA11:AA14"/>
    <mergeCell ref="B13:D13"/>
    <mergeCell ref="H13:J13"/>
    <mergeCell ref="K13:M13"/>
    <mergeCell ref="N13:P14"/>
    <mergeCell ref="Q13:S14"/>
    <mergeCell ref="T13:V13"/>
    <mergeCell ref="Q11:S11"/>
    <mergeCell ref="T11:V11"/>
    <mergeCell ref="W11:W14"/>
    <mergeCell ref="X11:X14"/>
    <mergeCell ref="Y11:Y14"/>
    <mergeCell ref="Z11:Z14"/>
    <mergeCell ref="A11:A14"/>
    <mergeCell ref="B11:D11"/>
    <mergeCell ref="E11:G14"/>
    <mergeCell ref="H11:J11"/>
    <mergeCell ref="K11:M11"/>
    <mergeCell ref="N11:P11"/>
    <mergeCell ref="W7:W10"/>
    <mergeCell ref="X7:X10"/>
    <mergeCell ref="Y7:Y10"/>
    <mergeCell ref="Z7:Z10"/>
    <mergeCell ref="AA7:AA10"/>
    <mergeCell ref="E9:G9"/>
    <mergeCell ref="H9:J9"/>
    <mergeCell ref="N9:P9"/>
    <mergeCell ref="Q9:S10"/>
    <mergeCell ref="T9:V10"/>
    <mergeCell ref="Q6:S6"/>
    <mergeCell ref="T6:V6"/>
    <mergeCell ref="A7:A10"/>
    <mergeCell ref="B7:D10"/>
    <mergeCell ref="E7:G7"/>
    <mergeCell ref="H7:J7"/>
    <mergeCell ref="N7:P7"/>
    <mergeCell ref="Q7:S7"/>
    <mergeCell ref="T7:V7"/>
    <mergeCell ref="B5:D5"/>
    <mergeCell ref="E5:G5"/>
    <mergeCell ref="H5:J5"/>
    <mergeCell ref="K5:M5"/>
    <mergeCell ref="N5:P5"/>
    <mergeCell ref="B6:D6"/>
    <mergeCell ref="E6:G6"/>
    <mergeCell ref="H6:J6"/>
    <mergeCell ref="K6:M6"/>
    <mergeCell ref="N6:P6"/>
    <mergeCell ref="A1:AA1"/>
    <mergeCell ref="B2:C2"/>
    <mergeCell ref="F2:G2"/>
    <mergeCell ref="I2:J2"/>
    <mergeCell ref="O2:Q2"/>
    <mergeCell ref="B4:D4"/>
    <mergeCell ref="E4:G4"/>
    <mergeCell ref="H4:J4"/>
    <mergeCell ref="K4:M4"/>
    <mergeCell ref="N4:P4"/>
  </mergeCells>
  <phoneticPr fontId="2"/>
  <conditionalFormatting sqref="B7">
    <cfRule type="cellIs" dxfId="60" priority="33" operator="equal">
      <formula>"○"</formula>
    </cfRule>
  </conditionalFormatting>
  <conditionalFormatting sqref="B26:D28 T26:V30 H27:P30">
    <cfRule type="cellIs" dxfId="59" priority="17" operator="equal">
      <formula>"○"</formula>
    </cfRule>
  </conditionalFormatting>
  <conditionalFormatting sqref="B15:G18 Q15:V18">
    <cfRule type="cellIs" dxfId="58" priority="26" operator="equal">
      <formula>"○"</formula>
    </cfRule>
  </conditionalFormatting>
  <conditionalFormatting sqref="B22:G24 Q23:V25 K23:M26">
    <cfRule type="cellIs" dxfId="57" priority="20" operator="equal">
      <formula>"○"</formula>
    </cfRule>
  </conditionalFormatting>
  <conditionalFormatting sqref="B19:J20 N19:V20">
    <cfRule type="cellIs" dxfId="56" priority="23" operator="equal">
      <formula>"○"</formula>
    </cfRule>
  </conditionalFormatting>
  <conditionalFormatting sqref="E11">
    <cfRule type="cellIs" dxfId="55" priority="30" operator="equal">
      <formula>"○"</formula>
    </cfRule>
  </conditionalFormatting>
  <conditionalFormatting sqref="E9:G10">
    <cfRule type="cellIs" dxfId="54" priority="2" operator="equal">
      <formula>"○"</formula>
    </cfRule>
  </conditionalFormatting>
  <conditionalFormatting sqref="E27:G28">
    <cfRule type="cellIs" dxfId="53" priority="1" operator="equal">
      <formula>"○"</formula>
    </cfRule>
  </conditionalFormatting>
  <conditionalFormatting sqref="E34:J34">
    <cfRule type="cellIs" dxfId="52" priority="35" operator="equal">
      <formula>"○"</formula>
    </cfRule>
  </conditionalFormatting>
  <conditionalFormatting sqref="E32:S32">
    <cfRule type="cellIs" dxfId="51" priority="11" operator="equal">
      <formula>"○"</formula>
    </cfRule>
  </conditionalFormatting>
  <conditionalFormatting sqref="E31:T31">
    <cfRule type="cellIs" dxfId="50" priority="10" operator="equal">
      <formula>"○"</formula>
    </cfRule>
  </conditionalFormatting>
  <conditionalFormatting sqref="E7:V8 K15:P16 H23:J24 B31:D32">
    <cfRule type="cellIs" dxfId="49" priority="7" operator="equal">
      <formula>"○"</formula>
    </cfRule>
  </conditionalFormatting>
  <conditionalFormatting sqref="H15">
    <cfRule type="cellIs" dxfId="48" priority="27" operator="equal">
      <formula>"○"</formula>
    </cfRule>
  </conditionalFormatting>
  <conditionalFormatting sqref="H14:M14 N22:S22 Q26:S26">
    <cfRule type="cellIs" dxfId="47" priority="37" operator="equal">
      <formula>"○"</formula>
    </cfRule>
  </conditionalFormatting>
  <conditionalFormatting sqref="H10:P12 B11:D14 T11:V14">
    <cfRule type="cellIs" dxfId="46" priority="29" operator="equal">
      <formula>"○"</formula>
    </cfRule>
  </conditionalFormatting>
  <conditionalFormatting sqref="H9:Q9 H13:N13 K17 B21:H21 N21:T21 B25:E25 B29 E33:K33 N33:S34">
    <cfRule type="cellIs" dxfId="45" priority="34" operator="equal">
      <formula>"○"</formula>
    </cfRule>
  </conditionalFormatting>
  <conditionalFormatting sqref="K19">
    <cfRule type="cellIs" dxfId="44" priority="24" operator="equal">
      <formula>"○"</formula>
    </cfRule>
  </conditionalFormatting>
  <conditionalFormatting sqref="N23">
    <cfRule type="cellIs" dxfId="43" priority="21" operator="equal">
      <formula>"○"</formula>
    </cfRule>
  </conditionalFormatting>
  <conditionalFormatting sqref="Q13 E29">
    <cfRule type="cellIs" dxfId="42" priority="6" operator="equal">
      <formula>"○"</formula>
    </cfRule>
  </conditionalFormatting>
  <conditionalFormatting sqref="Q27">
    <cfRule type="cellIs" dxfId="41" priority="18" operator="equal">
      <formula>"○"</formula>
    </cfRule>
  </conditionalFormatting>
  <conditionalFormatting sqref="Q11:S12">
    <cfRule type="cellIs" dxfId="40" priority="4" operator="equal">
      <formula>"○"</formula>
    </cfRule>
  </conditionalFormatting>
  <conditionalFormatting sqref="T9 N17 H25 B33">
    <cfRule type="cellIs" dxfId="39" priority="9" operator="equal">
      <formula>"○"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paperSize="9" scale="52" orientation="landscape" r:id="rId1"/>
  <colBreaks count="1" manualBreakCount="1">
    <brk id="2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512ED-31E2-4C0A-BA2A-84FD368EC1AF}">
  <sheetPr>
    <tabColor rgb="FF0070C0"/>
    <pageSetUpPr fitToPage="1"/>
  </sheetPr>
  <dimension ref="A1:AD63"/>
  <sheetViews>
    <sheetView view="pageBreakPreview" topLeftCell="A4" zoomScale="60" zoomScaleNormal="55" workbookViewId="0">
      <selection activeCell="N11" sqref="N11:P14"/>
    </sheetView>
  </sheetViews>
  <sheetFormatPr defaultColWidth="9" defaultRowHeight="18.75" x14ac:dyDescent="0.4"/>
  <cols>
    <col min="1" max="1" width="17" style="1" customWidth="1"/>
    <col min="2" max="22" width="6" style="1" customWidth="1"/>
    <col min="23" max="27" width="8.875" style="1" customWidth="1"/>
    <col min="28" max="16384" width="9" style="1"/>
  </cols>
  <sheetData>
    <row r="1" spans="1:27" ht="51" customHeight="1" x14ac:dyDescent="0.4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</row>
    <row r="2" spans="1:27" ht="31.5" customHeight="1" x14ac:dyDescent="0.4">
      <c r="A2" s="2"/>
      <c r="B2" s="201" t="e">
        <v>#N/A</v>
      </c>
      <c r="C2" s="201"/>
      <c r="D2" s="3" t="s">
        <v>1</v>
      </c>
      <c r="E2" s="19"/>
      <c r="F2" s="202" t="s">
        <v>15</v>
      </c>
      <c r="G2" s="202"/>
      <c r="H2" s="4"/>
      <c r="I2" s="203" t="s">
        <v>39</v>
      </c>
      <c r="J2" s="203"/>
      <c r="K2" s="4" t="s">
        <v>92</v>
      </c>
      <c r="L2" s="2"/>
      <c r="M2" s="4"/>
      <c r="N2" s="2"/>
      <c r="O2" s="203" t="s">
        <v>70</v>
      </c>
      <c r="P2" s="203"/>
      <c r="Q2" s="203"/>
      <c r="R2" s="4" t="s">
        <v>2</v>
      </c>
      <c r="S2" s="2"/>
      <c r="T2" s="2"/>
      <c r="U2" s="2"/>
      <c r="V2" s="2"/>
      <c r="W2" s="2"/>
      <c r="X2" s="2"/>
      <c r="Y2" s="2"/>
      <c r="Z2" s="2"/>
      <c r="AA2" s="2"/>
    </row>
    <row r="3" spans="1:27" ht="15" customHeight="1" x14ac:dyDescent="0.4">
      <c r="A3" s="2"/>
      <c r="B3" s="78"/>
      <c r="C3" s="78"/>
      <c r="D3" s="3"/>
      <c r="E3" s="19"/>
      <c r="F3" s="79"/>
      <c r="G3" s="79"/>
      <c r="H3" s="4"/>
      <c r="I3" s="80"/>
      <c r="J3" s="80"/>
      <c r="K3" s="4"/>
      <c r="L3" s="2"/>
      <c r="M3" s="4"/>
      <c r="N3" s="2"/>
      <c r="O3" s="80"/>
      <c r="P3" s="80"/>
      <c r="Q3" s="80"/>
      <c r="R3" s="4"/>
      <c r="S3" s="2"/>
      <c r="T3" s="2"/>
      <c r="U3" s="2"/>
      <c r="V3" s="2"/>
      <c r="W3" s="2"/>
      <c r="X3" s="2"/>
      <c r="Y3" s="2"/>
      <c r="Z3" s="2"/>
      <c r="AA3" s="2"/>
    </row>
    <row r="4" spans="1:27" s="30" customFormat="1" ht="24" customHeight="1" x14ac:dyDescent="0.4">
      <c r="B4" s="527" t="s">
        <v>86</v>
      </c>
      <c r="C4" s="528"/>
      <c r="D4" s="528"/>
      <c r="E4" s="527" t="s">
        <v>87</v>
      </c>
      <c r="F4" s="528"/>
      <c r="G4" s="528"/>
      <c r="H4" s="527" t="s">
        <v>88</v>
      </c>
      <c r="I4" s="528"/>
      <c r="J4" s="528"/>
      <c r="K4" s="527" t="s">
        <v>89</v>
      </c>
      <c r="L4" s="528"/>
      <c r="M4" s="528"/>
      <c r="N4" s="527" t="s">
        <v>90</v>
      </c>
      <c r="O4" s="528"/>
      <c r="P4" s="528"/>
    </row>
    <row r="5" spans="1:27" s="30" customFormat="1" ht="24" customHeight="1" thickBot="1" x14ac:dyDescent="0.45">
      <c r="B5" s="529" t="str">
        <f>B6</f>
        <v>大　　槌</v>
      </c>
      <c r="C5" s="529"/>
      <c r="D5" s="529"/>
      <c r="E5" s="529" t="str">
        <f t="shared" ref="E5" si="0">E6</f>
        <v>大船渡東</v>
      </c>
      <c r="F5" s="529"/>
      <c r="G5" s="529"/>
      <c r="H5" s="529" t="str">
        <f t="shared" ref="H5" si="1">H6</f>
        <v>大 船 渡</v>
      </c>
      <c r="I5" s="529"/>
      <c r="J5" s="529"/>
      <c r="K5" s="529" t="str">
        <f t="shared" ref="K5" si="2">K6</f>
        <v>釜石商工</v>
      </c>
      <c r="L5" s="529"/>
      <c r="M5" s="529"/>
      <c r="N5" s="529" t="str">
        <f t="shared" ref="N5" si="3">N6</f>
        <v>大　　東</v>
      </c>
      <c r="O5" s="529"/>
      <c r="P5" s="529"/>
    </row>
    <row r="6" spans="1:27" ht="66" customHeight="1" thickTop="1" thickBot="1" x14ac:dyDescent="0.45">
      <c r="A6" s="41"/>
      <c r="B6" s="530" t="s">
        <v>63</v>
      </c>
      <c r="C6" s="531" t="e">
        <v>#REF!</v>
      </c>
      <c r="D6" s="532" t="e">
        <v>#REF!</v>
      </c>
      <c r="E6" s="533" t="s">
        <v>64</v>
      </c>
      <c r="F6" s="531" t="e">
        <v>#REF!</v>
      </c>
      <c r="G6" s="532" t="e">
        <v>#REF!</v>
      </c>
      <c r="H6" s="533" t="s">
        <v>65</v>
      </c>
      <c r="I6" s="531" t="e">
        <v>#REF!</v>
      </c>
      <c r="J6" s="532" t="e">
        <v>#REF!</v>
      </c>
      <c r="K6" s="533" t="s">
        <v>66</v>
      </c>
      <c r="L6" s="531" t="e">
        <v>#REF!</v>
      </c>
      <c r="M6" s="532" t="e">
        <v>#REF!</v>
      </c>
      <c r="N6" s="533" t="s">
        <v>67</v>
      </c>
      <c r="O6" s="531" t="e">
        <v>#REF!</v>
      </c>
      <c r="P6" s="532" t="e">
        <v>#REF!</v>
      </c>
      <c r="Q6" s="533" t="s">
        <v>68</v>
      </c>
      <c r="R6" s="531" t="e">
        <v>#REF!</v>
      </c>
      <c r="S6" s="532" t="e">
        <v>#REF!</v>
      </c>
      <c r="T6" s="533" t="s">
        <v>69</v>
      </c>
      <c r="U6" s="531" t="e">
        <v>#REF!</v>
      </c>
      <c r="V6" s="534" t="e">
        <v>#REF!</v>
      </c>
      <c r="W6" s="42" t="s">
        <v>3</v>
      </c>
      <c r="X6" s="43" t="s">
        <v>4</v>
      </c>
      <c r="Y6" s="43" t="s">
        <v>5</v>
      </c>
      <c r="Z6" s="43" t="s">
        <v>6</v>
      </c>
      <c r="AA6" s="44" t="s">
        <v>7</v>
      </c>
    </row>
    <row r="7" spans="1:27" ht="19.5" customHeight="1" thickTop="1" x14ac:dyDescent="0.4">
      <c r="A7" s="535" t="str">
        <f>B6</f>
        <v>大　　槌</v>
      </c>
      <c r="B7" s="538"/>
      <c r="C7" s="539"/>
      <c r="D7" s="540"/>
      <c r="E7" s="547" t="str">
        <f>IF(E8="","",IF(E8&gt;G8,"○",IF(E8=0,"×","△")))</f>
        <v>△</v>
      </c>
      <c r="F7" s="548"/>
      <c r="G7" s="549"/>
      <c r="H7" s="547" t="str">
        <f>IF(H8="","",IF(H8&gt;J8,"○",IF(H8=0,"×","△")))</f>
        <v>△</v>
      </c>
      <c r="I7" s="548"/>
      <c r="J7" s="549"/>
      <c r="K7" s="547" t="str">
        <f>IF(K8="","",IF(K8&gt;M8,"○",IF(K8=0,"×","△")))</f>
        <v>○</v>
      </c>
      <c r="L7" s="548"/>
      <c r="M7" s="549"/>
      <c r="N7" s="547" t="str">
        <f>IF(N8="","",IF(N8&gt;P8,"○",IF(N8=0,"×","△")))</f>
        <v>△</v>
      </c>
      <c r="O7" s="548"/>
      <c r="P7" s="549"/>
      <c r="Q7" s="547" t="str">
        <f>IF(Q8="","",IF(Q8&gt;S8,"○",IF(Q8=0,"×","△")))</f>
        <v>△</v>
      </c>
      <c r="R7" s="548"/>
      <c r="S7" s="549"/>
      <c r="T7" s="547" t="str">
        <f>IF(T8="","",IF(T8&gt;V8,"○",IF(T8=0,"×","△")))</f>
        <v>△</v>
      </c>
      <c r="U7" s="548"/>
      <c r="V7" s="550"/>
      <c r="W7" s="554">
        <f>IF(COUNTIF($B7:$V7,"○")+COUNTIF($B9:$V9,"○")+COUNTIF($B7:$V7,"△")+COUNTIF($B9:$V9,"△")+COUNTIF($B7:$V7,"×")+COUNTIF($B9:$V9,"×")&lt;1,"",COUNTIF($B7:$V7,"○")*2+COUNTIF($B9:$V9,"○")*2+COUNTIF($B7:$V7,"△")+COUNTIF($B9:$V9,"△"))</f>
        <v>9</v>
      </c>
      <c r="X7" s="557">
        <f>IF(SUM(B8,E8,H8,K8,N8,Q8,T8,B10,E10,H10,K10,N10,Q10,T10)=0,"",SUM(B8,E8,H8,K8,N8,Q8,T8,B10,E10,H10,K10,N10,Q10,T10))</f>
        <v>379</v>
      </c>
      <c r="Y7" s="557">
        <f>IF(SUM(D8,G8,J8,M8,P8,S8,V8,D10,G10,J10,M10,P10,S10,V10)=0,"",SUM(D8,G8,J8,M8,P8,S8,V8,D10,G10,J10,M10,P10,S10,V10))</f>
        <v>628</v>
      </c>
      <c r="Z7" s="557">
        <f>IFERROR(X7-Y7,"")</f>
        <v>-249</v>
      </c>
      <c r="AA7" s="639"/>
    </row>
    <row r="8" spans="1:27" ht="19.5" customHeight="1" x14ac:dyDescent="0.4">
      <c r="A8" s="536"/>
      <c r="B8" s="541"/>
      <c r="C8" s="542"/>
      <c r="D8" s="543"/>
      <c r="E8" s="125">
        <v>50</v>
      </c>
      <c r="F8" s="126" t="s">
        <v>54</v>
      </c>
      <c r="G8" s="127">
        <v>75</v>
      </c>
      <c r="H8" s="125">
        <v>44</v>
      </c>
      <c r="I8" s="126" t="s">
        <v>54</v>
      </c>
      <c r="J8" s="126">
        <v>95</v>
      </c>
      <c r="K8" s="125">
        <v>59</v>
      </c>
      <c r="L8" s="126" t="s">
        <v>54</v>
      </c>
      <c r="M8" s="127">
        <v>46</v>
      </c>
      <c r="N8" s="126">
        <v>70</v>
      </c>
      <c r="O8" s="126" t="s">
        <v>54</v>
      </c>
      <c r="P8" s="127">
        <v>77</v>
      </c>
      <c r="Q8" s="126">
        <v>16</v>
      </c>
      <c r="R8" s="126" t="s">
        <v>54</v>
      </c>
      <c r="S8" s="127">
        <v>91</v>
      </c>
      <c r="T8" s="125">
        <v>37</v>
      </c>
      <c r="U8" s="126" t="s">
        <v>54</v>
      </c>
      <c r="V8" s="162">
        <v>89</v>
      </c>
      <c r="W8" s="555"/>
      <c r="X8" s="424"/>
      <c r="Y8" s="424"/>
      <c r="Z8" s="424"/>
      <c r="AA8" s="640"/>
    </row>
    <row r="9" spans="1:27" ht="19.5" customHeight="1" x14ac:dyDescent="0.4">
      <c r="A9" s="536"/>
      <c r="B9" s="541"/>
      <c r="C9" s="542"/>
      <c r="D9" s="543"/>
      <c r="E9" s="561" t="str">
        <f>IF(E10="","",IF(E10&gt;G10,"○",IF(E10=0,"×","△")))</f>
        <v/>
      </c>
      <c r="F9" s="562"/>
      <c r="G9" s="563"/>
      <c r="H9" s="561" t="str">
        <f>IF(H10="","",IF(H10&gt;J10,"○",IF(H10=0,"×","△")))</f>
        <v>△</v>
      </c>
      <c r="I9" s="562"/>
      <c r="J9" s="563"/>
      <c r="K9" s="561" t="str">
        <f>IF(K10="","",IF(K10&gt;M10,"○",IF(K10=0,"×","△")))</f>
        <v>△</v>
      </c>
      <c r="L9" s="562"/>
      <c r="M9" s="563"/>
      <c r="N9" s="561" t="str">
        <f>IF(N10="","",IF(N10&gt;P10,"○",IF(N10=0,"×","△")))</f>
        <v/>
      </c>
      <c r="O9" s="562"/>
      <c r="P9" s="563"/>
      <c r="Q9" s="564" t="str">
        <f>IF(Q10="","",IF(Q10&gt;S10,"○",IF(Q10=0,"×","△")))</f>
        <v/>
      </c>
      <c r="R9" s="565"/>
      <c r="S9" s="566"/>
      <c r="T9" s="564" t="str">
        <f>IF(T10="","",IF(T10&gt;V10,"○",IF(T10=0,"×","△")))</f>
        <v/>
      </c>
      <c r="U9" s="565"/>
      <c r="V9" s="570"/>
      <c r="W9" s="555"/>
      <c r="X9" s="424"/>
      <c r="Y9" s="424"/>
      <c r="Z9" s="424"/>
      <c r="AA9" s="640"/>
    </row>
    <row r="10" spans="1:27" ht="19.5" customHeight="1" x14ac:dyDescent="0.4">
      <c r="A10" s="537"/>
      <c r="B10" s="544"/>
      <c r="C10" s="545"/>
      <c r="D10" s="546"/>
      <c r="E10" s="115"/>
      <c r="F10" s="116" t="s">
        <v>54</v>
      </c>
      <c r="G10" s="116"/>
      <c r="H10" s="115">
        <v>65</v>
      </c>
      <c r="I10" s="116" t="s">
        <v>54</v>
      </c>
      <c r="J10" s="116">
        <v>109</v>
      </c>
      <c r="K10" s="115">
        <v>38</v>
      </c>
      <c r="L10" s="116" t="s">
        <v>54</v>
      </c>
      <c r="M10" s="117">
        <v>46</v>
      </c>
      <c r="N10" s="116"/>
      <c r="O10" s="116" t="s">
        <v>54</v>
      </c>
      <c r="P10" s="117"/>
      <c r="Q10" s="567"/>
      <c r="R10" s="568"/>
      <c r="S10" s="569"/>
      <c r="T10" s="567"/>
      <c r="U10" s="568"/>
      <c r="V10" s="571"/>
      <c r="W10" s="556"/>
      <c r="X10" s="425"/>
      <c r="Y10" s="425"/>
      <c r="Z10" s="425"/>
      <c r="AA10" s="641"/>
    </row>
    <row r="11" spans="1:27" ht="19.5" customHeight="1" x14ac:dyDescent="0.4">
      <c r="A11" s="572" t="str">
        <f>E6</f>
        <v>大船渡東</v>
      </c>
      <c r="B11" s="594" t="str">
        <f>IF(B12="","",IF(B12&gt;D12,"○",IF(B12=0,"×","△")))</f>
        <v>○</v>
      </c>
      <c r="C11" s="552"/>
      <c r="D11" s="553"/>
      <c r="E11" s="595"/>
      <c r="F11" s="596"/>
      <c r="G11" s="597"/>
      <c r="H11" s="551" t="str">
        <f>IF(H12="","",IF(H12&gt;J12,"○",IF(H12=0,"×","△")))</f>
        <v>△</v>
      </c>
      <c r="I11" s="552"/>
      <c r="J11" s="553"/>
      <c r="K11" s="551" t="str">
        <f>IF(K12="","",IF(K12&gt;M12,"○",IF(K12=0,"×","△")))</f>
        <v>○</v>
      </c>
      <c r="L11" s="552"/>
      <c r="M11" s="553"/>
      <c r="N11" s="551" t="str">
        <f>IF(N12="","",IF(N12&gt;P12,"○",IF(N12=0,"×","△")))</f>
        <v>○</v>
      </c>
      <c r="O11" s="552"/>
      <c r="P11" s="553"/>
      <c r="Q11" s="551" t="str">
        <f>IF(Q12="","",IF(Q12&gt;S12,"○",IF(Q12=0,"×","△")))</f>
        <v>△</v>
      </c>
      <c r="R11" s="552"/>
      <c r="S11" s="553"/>
      <c r="T11" s="551" t="str">
        <f>IF(T12="","",IF(T12&gt;V12,"○",IF(T12=0,"×","△")))</f>
        <v>△</v>
      </c>
      <c r="U11" s="552"/>
      <c r="V11" s="590"/>
      <c r="W11" s="591">
        <f t="shared" ref="W11" si="4">IF(COUNTIF($B11:$V11,"○")+COUNTIF($B13:$V13,"○")+COUNTIF($B11:$V11,"△")+COUNTIF($B13:$V13,"△")+COUNTIF($B11:$V11,"×")+COUNTIF($B13:$V13,"×")&lt;1,"",COUNTIF($B11:$V11,"○")*2+COUNTIF($B13:$V13,"○")*2+COUNTIF($B11:$V11,"△")+COUNTIF($B13:$V13,"△"))</f>
        <v>12</v>
      </c>
      <c r="X11" s="426">
        <f t="shared" ref="X11" si="5">IF(SUM(B12,E12,H12,K12,N12,Q12,T12,B14,E14,H14,K14,N14,Q14,T14)=0,"",SUM(B12,E12,H12,K12,N12,Q12,T12,B14,E14,H14,K14,N14,Q14,T14))</f>
        <v>546</v>
      </c>
      <c r="Y11" s="426">
        <f t="shared" ref="Y11" si="6">IF(SUM(D12,G12,J12,M12,P12,S12,V12,D14,G14,J14,M14,P14,S14,V14)=0,"",SUM(D12,G12,J12,M12,P12,S12,V12,D14,G14,J14,M14,P14,S14,V14))</f>
        <v>625</v>
      </c>
      <c r="Z11" s="426">
        <f>IFERROR(X11-Y11,"")</f>
        <v>-79</v>
      </c>
      <c r="AA11" s="642"/>
    </row>
    <row r="12" spans="1:27" ht="19.5" customHeight="1" x14ac:dyDescent="0.4">
      <c r="A12" s="536"/>
      <c r="B12" s="165">
        <f>IF(G8="","",G8)</f>
        <v>75</v>
      </c>
      <c r="C12" s="143" t="s">
        <v>54</v>
      </c>
      <c r="D12" s="143">
        <f>IF(E8="","",E8)</f>
        <v>50</v>
      </c>
      <c r="E12" s="598"/>
      <c r="F12" s="599"/>
      <c r="G12" s="600"/>
      <c r="H12" s="143">
        <v>71</v>
      </c>
      <c r="I12" s="143" t="s">
        <v>54</v>
      </c>
      <c r="J12" s="143">
        <v>78</v>
      </c>
      <c r="K12" s="142">
        <v>89</v>
      </c>
      <c r="L12" s="143" t="s">
        <v>54</v>
      </c>
      <c r="M12" s="144">
        <v>65</v>
      </c>
      <c r="N12" s="143">
        <v>90</v>
      </c>
      <c r="O12" s="143" t="s">
        <v>54</v>
      </c>
      <c r="P12" s="144">
        <v>64</v>
      </c>
      <c r="Q12" s="142">
        <v>55</v>
      </c>
      <c r="R12" s="143" t="s">
        <v>54</v>
      </c>
      <c r="S12" s="144">
        <v>88</v>
      </c>
      <c r="T12" s="143">
        <v>45</v>
      </c>
      <c r="U12" s="143" t="s">
        <v>54</v>
      </c>
      <c r="V12" s="166">
        <v>117</v>
      </c>
      <c r="W12" s="592"/>
      <c r="X12" s="427"/>
      <c r="Y12" s="427"/>
      <c r="Z12" s="427"/>
      <c r="AA12" s="643"/>
    </row>
    <row r="13" spans="1:27" ht="19.5" customHeight="1" x14ac:dyDescent="0.4">
      <c r="A13" s="536"/>
      <c r="B13" s="585" t="str">
        <f>IF(B14="","",IF(B14&gt;D14,"○",IF(B14=0,"×","△")))</f>
        <v/>
      </c>
      <c r="C13" s="586"/>
      <c r="D13" s="587"/>
      <c r="E13" s="598"/>
      <c r="F13" s="599"/>
      <c r="G13" s="600"/>
      <c r="H13" s="588" t="str">
        <f>IF(H14="","",IF(H14&gt;J14,"○",IF(H14=0,"×","△")))</f>
        <v>△</v>
      </c>
      <c r="I13" s="586"/>
      <c r="J13" s="587"/>
      <c r="K13" s="588" t="str">
        <f>IF(K14="","",IF(K14&gt;M14,"○",IF(K14=0,"×","△")))</f>
        <v>○</v>
      </c>
      <c r="L13" s="586"/>
      <c r="M13" s="587"/>
      <c r="N13" s="564" t="str">
        <f>IF(N14="","",IF(N14&gt;P14,"○",IF(N14=0,"×","△")))</f>
        <v/>
      </c>
      <c r="O13" s="565"/>
      <c r="P13" s="566"/>
      <c r="Q13" s="564" t="str">
        <f>IF(Q14="","",IF(Q14&gt;S14,"○",IF(Q14=0,"×","△")))</f>
        <v/>
      </c>
      <c r="R13" s="565"/>
      <c r="S13" s="566"/>
      <c r="T13" s="588" t="str">
        <f>IF(T14="","",IF(T14&gt;V14,"○",IF(T14=0,"×","△")))</f>
        <v/>
      </c>
      <c r="U13" s="586"/>
      <c r="V13" s="589"/>
      <c r="W13" s="592"/>
      <c r="X13" s="427"/>
      <c r="Y13" s="427"/>
      <c r="Z13" s="427"/>
      <c r="AA13" s="643"/>
    </row>
    <row r="14" spans="1:27" ht="19.5" customHeight="1" x14ac:dyDescent="0.4">
      <c r="A14" s="537"/>
      <c r="B14" s="119" t="str">
        <f>IF(G10="","",G10)</f>
        <v/>
      </c>
      <c r="C14" s="120" t="s">
        <v>54</v>
      </c>
      <c r="D14" s="120" t="str">
        <f>IF(E10="","",E10)</f>
        <v/>
      </c>
      <c r="E14" s="601"/>
      <c r="F14" s="602"/>
      <c r="G14" s="603"/>
      <c r="H14" s="120">
        <v>68</v>
      </c>
      <c r="I14" s="120" t="s">
        <v>54</v>
      </c>
      <c r="J14" s="120">
        <v>117</v>
      </c>
      <c r="K14" s="121">
        <v>53</v>
      </c>
      <c r="L14" s="120" t="s">
        <v>54</v>
      </c>
      <c r="M14" s="122">
        <v>46</v>
      </c>
      <c r="N14" s="567"/>
      <c r="O14" s="568"/>
      <c r="P14" s="569"/>
      <c r="Q14" s="567"/>
      <c r="R14" s="568"/>
      <c r="S14" s="569"/>
      <c r="T14" s="120"/>
      <c r="U14" s="120" t="s">
        <v>54</v>
      </c>
      <c r="V14" s="123"/>
      <c r="W14" s="593"/>
      <c r="X14" s="428"/>
      <c r="Y14" s="428"/>
      <c r="Z14" s="428"/>
      <c r="AA14" s="644"/>
    </row>
    <row r="15" spans="1:27" ht="19.5" customHeight="1" x14ac:dyDescent="0.4">
      <c r="A15" s="572" t="str">
        <f>H6</f>
        <v>大 船 渡</v>
      </c>
      <c r="B15" s="573" t="str">
        <f>IF(B16="","",IF(B16&gt;D16,"○",IF(B16=0,"×","△")))</f>
        <v>○</v>
      </c>
      <c r="C15" s="574"/>
      <c r="D15" s="575"/>
      <c r="E15" s="576" t="str">
        <f>IF(E16="","",IF(E16&gt;G16,"○",IF(E16=0,"×","△")))</f>
        <v>○</v>
      </c>
      <c r="F15" s="574"/>
      <c r="G15" s="575"/>
      <c r="H15" s="577"/>
      <c r="I15" s="578"/>
      <c r="J15" s="579"/>
      <c r="K15" s="576" t="str">
        <f>IF(K16="","",IF(K16&gt;M16,"○",IF(K16=0,"×","△")))</f>
        <v>○</v>
      </c>
      <c r="L15" s="574"/>
      <c r="M15" s="575"/>
      <c r="N15" s="576" t="str">
        <f>IF(N16="","",IF(N16&gt;P16,"○",IF(N16=0,"×","△")))</f>
        <v>○</v>
      </c>
      <c r="O15" s="574"/>
      <c r="P15" s="575"/>
      <c r="Q15" s="576" t="str">
        <f>IF(Q16="","",IF(Q16&gt;S16,"○",IF(Q16=0,"×","△")))</f>
        <v>△</v>
      </c>
      <c r="R15" s="574"/>
      <c r="S15" s="575"/>
      <c r="T15" s="576" t="str">
        <f>IF(T16="","",IF(T16&gt;V16,"○",IF(T16=0,"×","△")))</f>
        <v>△</v>
      </c>
      <c r="U15" s="574"/>
      <c r="V15" s="607"/>
      <c r="W15" s="608">
        <f t="shared" ref="W15" si="7">IF(COUNTIF($B15:$V15,"○")+COUNTIF($B17:$V17,"○")+COUNTIF($B15:$V15,"△")+COUNTIF($B17:$V17,"△")+COUNTIF($B15:$V15,"×")+COUNTIF($B17:$V17,"×")&lt;1,"",COUNTIF($B15:$V15,"○")*2+COUNTIF($B17:$V17,"○")*2+COUNTIF($B15:$V15,"△")+COUNTIF($B17:$V17,"△"))</f>
        <v>17</v>
      </c>
      <c r="X15" s="429">
        <f t="shared" ref="X15" si="8">IF(SUM(B16,E16,H16,K16,N16,Q16,T16,B18,E18,H18,K18,N18,Q18,T18)=0,"",SUM(B16,E16,H16,K16,N16,Q16,T16,B18,E18,H18,K18,N18,Q18,T18))</f>
        <v>896</v>
      </c>
      <c r="Y15" s="429">
        <f t="shared" ref="Y15" si="9">IF(SUM(D16,G16,J16,M16,P16,S16,V16,D18,G18,J18,M18,P18,S18,V18)=0,"",SUM(D16,G16,J16,M16,P16,S16,V16,D18,G18,J18,M18,P18,S18,V18))</f>
        <v>678</v>
      </c>
      <c r="Z15" s="429">
        <f>IFERROR(X15-Y15,"")</f>
        <v>218</v>
      </c>
      <c r="AA15" s="645"/>
    </row>
    <row r="16" spans="1:27" ht="19.5" customHeight="1" x14ac:dyDescent="0.4">
      <c r="A16" s="536"/>
      <c r="B16" s="163">
        <f>IF(J8="","",J8)</f>
        <v>95</v>
      </c>
      <c r="C16" s="126" t="s">
        <v>54</v>
      </c>
      <c r="D16" s="126">
        <f>IF(H8="","",H8)</f>
        <v>44</v>
      </c>
      <c r="E16" s="125">
        <f>IF(J12="","",J12)</f>
        <v>78</v>
      </c>
      <c r="F16" s="126" t="s">
        <v>54</v>
      </c>
      <c r="G16" s="126">
        <f>IF(H12="","",H12)</f>
        <v>71</v>
      </c>
      <c r="H16" s="580"/>
      <c r="I16" s="542"/>
      <c r="J16" s="543"/>
      <c r="K16" s="125">
        <v>99</v>
      </c>
      <c r="L16" s="126" t="s">
        <v>54</v>
      </c>
      <c r="M16" s="127">
        <v>54</v>
      </c>
      <c r="N16" s="125">
        <v>127</v>
      </c>
      <c r="O16" s="126" t="s">
        <v>54</v>
      </c>
      <c r="P16" s="127">
        <v>51</v>
      </c>
      <c r="Q16" s="125">
        <v>69</v>
      </c>
      <c r="R16" s="126" t="s">
        <v>54</v>
      </c>
      <c r="S16" s="127">
        <v>81</v>
      </c>
      <c r="T16" s="125">
        <v>57</v>
      </c>
      <c r="U16" s="126" t="s">
        <v>54</v>
      </c>
      <c r="V16" s="162">
        <v>89</v>
      </c>
      <c r="W16" s="555"/>
      <c r="X16" s="424"/>
      <c r="Y16" s="424"/>
      <c r="Z16" s="424"/>
      <c r="AA16" s="640"/>
    </row>
    <row r="17" spans="1:27" ht="19.5" customHeight="1" x14ac:dyDescent="0.4">
      <c r="A17" s="536"/>
      <c r="B17" s="605" t="str">
        <f>IF(B18="","",IF(B18&gt;D18,"○",IF(B18=0,"×","△")))</f>
        <v>○</v>
      </c>
      <c r="C17" s="562"/>
      <c r="D17" s="563"/>
      <c r="E17" s="561" t="str">
        <f>IF(E18="","",IF(E18&gt;G18,"○",IF(E18=0,"×","△")))</f>
        <v>○</v>
      </c>
      <c r="F17" s="562"/>
      <c r="G17" s="563"/>
      <c r="H17" s="580"/>
      <c r="I17" s="542"/>
      <c r="J17" s="543"/>
      <c r="K17" s="564" t="str">
        <f>IF(K18="","",IF(K18&gt;M18,"○",IF(K18=0,"×","△")))</f>
        <v/>
      </c>
      <c r="L17" s="565"/>
      <c r="M17" s="566"/>
      <c r="N17" s="564" t="str">
        <f>IF(N18="","",IF(N18&gt;P18,"○",IF(N18=0,"×","△")))</f>
        <v/>
      </c>
      <c r="O17" s="565"/>
      <c r="P17" s="566"/>
      <c r="Q17" s="561" t="str">
        <f>IF(Q18="","",IF(Q18&gt;S18,"○",IF(Q18=0,"×","△")))</f>
        <v>△</v>
      </c>
      <c r="R17" s="562"/>
      <c r="S17" s="563"/>
      <c r="T17" s="561" t="str">
        <f>IF(T18="","",IF(T18&gt;V18,"○",IF(T18=0,"×","△")))</f>
        <v>○</v>
      </c>
      <c r="U17" s="562"/>
      <c r="V17" s="606"/>
      <c r="W17" s="555"/>
      <c r="X17" s="424"/>
      <c r="Y17" s="424"/>
      <c r="Z17" s="424"/>
      <c r="AA17" s="640"/>
    </row>
    <row r="18" spans="1:27" ht="19.5" customHeight="1" x14ac:dyDescent="0.4">
      <c r="A18" s="537"/>
      <c r="B18" s="124">
        <f>IF(J10="","",J10)</f>
        <v>109</v>
      </c>
      <c r="C18" s="116" t="s">
        <v>54</v>
      </c>
      <c r="D18" s="116">
        <f>IF(H10="","",H10)</f>
        <v>65</v>
      </c>
      <c r="E18" s="115">
        <f>IF(J14="","",J14)</f>
        <v>117</v>
      </c>
      <c r="F18" s="116" t="s">
        <v>54</v>
      </c>
      <c r="G18" s="116">
        <f>IF(H14="","",H14)</f>
        <v>68</v>
      </c>
      <c r="H18" s="581"/>
      <c r="I18" s="545"/>
      <c r="J18" s="546"/>
      <c r="K18" s="567"/>
      <c r="L18" s="568"/>
      <c r="M18" s="569"/>
      <c r="N18" s="567"/>
      <c r="O18" s="568"/>
      <c r="P18" s="569"/>
      <c r="Q18" s="115">
        <v>64</v>
      </c>
      <c r="R18" s="116" t="s">
        <v>54</v>
      </c>
      <c r="S18" s="117">
        <v>78</v>
      </c>
      <c r="T18" s="115">
        <v>81</v>
      </c>
      <c r="U18" s="116" t="s">
        <v>54</v>
      </c>
      <c r="V18" s="118">
        <v>77</v>
      </c>
      <c r="W18" s="556"/>
      <c r="X18" s="425"/>
      <c r="Y18" s="425"/>
      <c r="Z18" s="425"/>
      <c r="AA18" s="641"/>
    </row>
    <row r="19" spans="1:27" ht="19.5" customHeight="1" x14ac:dyDescent="0.4">
      <c r="A19" s="572" t="str">
        <f>K6</f>
        <v>釜石商工</v>
      </c>
      <c r="B19" s="594" t="str">
        <f>IF(B20="","",IF(B20&gt;D20,"○",IF(B20=0,"×","△")))</f>
        <v>△</v>
      </c>
      <c r="C19" s="552"/>
      <c r="D19" s="553"/>
      <c r="E19" s="551" t="str">
        <f>IF(E20="","",IF(E20&gt;G20,"○",IF(E20=0,"×","△")))</f>
        <v>△</v>
      </c>
      <c r="F19" s="552"/>
      <c r="G19" s="553"/>
      <c r="H19" s="551" t="str">
        <f>IF(H20="","",IF(H20&gt;J20,"○",IF(H20=0,"×","△")))</f>
        <v>△</v>
      </c>
      <c r="I19" s="552"/>
      <c r="J19" s="553"/>
      <c r="K19" s="595"/>
      <c r="L19" s="596"/>
      <c r="M19" s="597"/>
      <c r="N19" s="551" t="str">
        <f>IF(N20="","",IF(N20&gt;P20,"○",IF(N20=0,"×","△")))</f>
        <v>○</v>
      </c>
      <c r="O19" s="552"/>
      <c r="P19" s="553"/>
      <c r="Q19" s="551" t="str">
        <f>IF(Q20="","",IF(Q20&gt;S20,"○",IF(Q20=0,"×","△")))</f>
        <v/>
      </c>
      <c r="R19" s="552"/>
      <c r="S19" s="553"/>
      <c r="T19" s="551" t="str">
        <f>IF(T20="","",IF(T20&gt;V20,"○",IF(T20=0,"×","△")))</f>
        <v/>
      </c>
      <c r="U19" s="552"/>
      <c r="V19" s="590"/>
      <c r="W19" s="591">
        <f t="shared" ref="W19" si="10">IF(COUNTIF($B19:$V19,"○")+COUNTIF($B21:$V21,"○")+COUNTIF($B19:$V19,"△")+COUNTIF($B21:$V21,"△")+COUNTIF($B19:$V19,"×")+COUNTIF($B21:$V21,"×")&lt;1,"",COUNTIF($B19:$V19,"○")*2+COUNTIF($B21:$V21,"○")*2+COUNTIF($B19:$V19,"△")+COUNTIF($B21:$V21,"△"))</f>
        <v>8</v>
      </c>
      <c r="X19" s="426">
        <f t="shared" ref="X19" si="11">IF(SUM(B20,E20,H20,K20,N20,Q20,T20,B22,E22,H22,K22,N22,Q22,T22)=0,"",SUM(B20,E20,H20,K20,N20,Q20,T20,B22,E22,H22,K22,N22,Q22,T22))</f>
        <v>333</v>
      </c>
      <c r="Y19" s="426">
        <f t="shared" ref="Y19" si="12">IF(SUM(D20,G20,J20,M20,P20,S20,V20,D22,G22,J22,M22,P22,S22,V22)=0,"",SUM(D20,G20,J20,M20,P20,S20,V20,D22,G22,J22,M22,P22,S22,V22))</f>
        <v>393</v>
      </c>
      <c r="Z19" s="426">
        <f>IFERROR(X19-Y19,"")</f>
        <v>-60</v>
      </c>
      <c r="AA19" s="642"/>
    </row>
    <row r="20" spans="1:27" ht="19.5" customHeight="1" x14ac:dyDescent="0.4">
      <c r="A20" s="536"/>
      <c r="B20" s="165">
        <f>IF(M8="","",M8)</f>
        <v>46</v>
      </c>
      <c r="C20" s="143" t="s">
        <v>54</v>
      </c>
      <c r="D20" s="143">
        <f>IF(K8="","",K8)</f>
        <v>59</v>
      </c>
      <c r="E20" s="142">
        <f>IF(M12="","",M12)</f>
        <v>65</v>
      </c>
      <c r="F20" s="143" t="s">
        <v>54</v>
      </c>
      <c r="G20" s="143">
        <f>IF(K12="","",K12)</f>
        <v>89</v>
      </c>
      <c r="H20" s="142">
        <f>IF(M16="","",M16)</f>
        <v>54</v>
      </c>
      <c r="I20" s="143" t="s">
        <v>54</v>
      </c>
      <c r="J20" s="143">
        <f>IF(K16="","",K16)</f>
        <v>99</v>
      </c>
      <c r="K20" s="598"/>
      <c r="L20" s="599"/>
      <c r="M20" s="600"/>
      <c r="N20" s="143">
        <v>76</v>
      </c>
      <c r="O20" s="143" t="s">
        <v>54</v>
      </c>
      <c r="P20" s="144">
        <v>55</v>
      </c>
      <c r="Q20" s="143"/>
      <c r="R20" s="143" t="s">
        <v>54</v>
      </c>
      <c r="S20" s="144"/>
      <c r="T20" s="143"/>
      <c r="U20" s="143" t="s">
        <v>54</v>
      </c>
      <c r="V20" s="166"/>
      <c r="W20" s="592"/>
      <c r="X20" s="427"/>
      <c r="Y20" s="427"/>
      <c r="Z20" s="427"/>
      <c r="AA20" s="643"/>
    </row>
    <row r="21" spans="1:27" ht="19.5" customHeight="1" x14ac:dyDescent="0.4">
      <c r="A21" s="536"/>
      <c r="B21" s="585" t="str">
        <f>IF(B22="","",IF(B22&gt;D22,"○",IF(B22=0,"×","△")))</f>
        <v>○</v>
      </c>
      <c r="C21" s="586"/>
      <c r="D21" s="587"/>
      <c r="E21" s="588" t="str">
        <f>IF(E22="","",IF(E22&gt;G22,"○",IF(E22=0,"×","△")))</f>
        <v>△</v>
      </c>
      <c r="F21" s="586"/>
      <c r="G21" s="587"/>
      <c r="H21" s="564" t="str">
        <f>IF(H22="","",IF(H22&gt;J22,"○",IF(H22=0,"×","△")))</f>
        <v/>
      </c>
      <c r="I21" s="565"/>
      <c r="J21" s="566"/>
      <c r="K21" s="598"/>
      <c r="L21" s="599"/>
      <c r="M21" s="600"/>
      <c r="N21" s="588" t="str">
        <f>IF(N22="","",IF(N22&gt;P22,"○",IF(N22=0,"×","△")))</f>
        <v/>
      </c>
      <c r="O21" s="586"/>
      <c r="P21" s="587"/>
      <c r="Q21" s="588" t="str">
        <f>IF(Q22="","",IF(Q22&gt;S22,"○",IF(Q22=0,"×","△")))</f>
        <v/>
      </c>
      <c r="R21" s="586"/>
      <c r="S21" s="587"/>
      <c r="T21" s="564" t="str">
        <f>IF(T22="","",IF(T22&gt;V22,"○",IF(T22=0,"×","△")))</f>
        <v/>
      </c>
      <c r="U21" s="565"/>
      <c r="V21" s="570"/>
      <c r="W21" s="592"/>
      <c r="X21" s="427"/>
      <c r="Y21" s="427"/>
      <c r="Z21" s="427"/>
      <c r="AA21" s="643"/>
    </row>
    <row r="22" spans="1:27" ht="19.5" customHeight="1" x14ac:dyDescent="0.4">
      <c r="A22" s="537"/>
      <c r="B22" s="119">
        <f>IF(M10="","",M10)</f>
        <v>46</v>
      </c>
      <c r="C22" s="120" t="s">
        <v>54</v>
      </c>
      <c r="D22" s="120">
        <f>IF(K10="","",K10)</f>
        <v>38</v>
      </c>
      <c r="E22" s="121">
        <f>IF(M14="","",M14)</f>
        <v>46</v>
      </c>
      <c r="F22" s="120" t="s">
        <v>54</v>
      </c>
      <c r="G22" s="120">
        <f>IF(K14="","",K14)</f>
        <v>53</v>
      </c>
      <c r="H22" s="567"/>
      <c r="I22" s="568"/>
      <c r="J22" s="569"/>
      <c r="K22" s="601"/>
      <c r="L22" s="602"/>
      <c r="M22" s="603"/>
      <c r="N22" s="120"/>
      <c r="O22" s="120" t="s">
        <v>54</v>
      </c>
      <c r="P22" s="122"/>
      <c r="Q22" s="120"/>
      <c r="R22" s="120" t="s">
        <v>54</v>
      </c>
      <c r="S22" s="122"/>
      <c r="T22" s="567"/>
      <c r="U22" s="568"/>
      <c r="V22" s="571"/>
      <c r="W22" s="593"/>
      <c r="X22" s="428"/>
      <c r="Y22" s="428"/>
      <c r="Z22" s="428"/>
      <c r="AA22" s="644"/>
    </row>
    <row r="23" spans="1:27" ht="19.5" customHeight="1" x14ac:dyDescent="0.4">
      <c r="A23" s="572" t="str">
        <f>N6</f>
        <v>大　　東</v>
      </c>
      <c r="B23" s="573" t="str">
        <f>IF(B24="","",IF(B24&gt;D24,"○",IF(B24=0,"×","△")))</f>
        <v>○</v>
      </c>
      <c r="C23" s="574"/>
      <c r="D23" s="575"/>
      <c r="E23" s="576" t="str">
        <f>IF(E24="","",IF(E24&gt;G24,"○",IF(E24=0,"×","△")))</f>
        <v>△</v>
      </c>
      <c r="F23" s="574"/>
      <c r="G23" s="575"/>
      <c r="H23" s="576" t="str">
        <f>IF(H24="","",IF(H24&gt;J24,"○",IF(H24=0,"×","△")))</f>
        <v>△</v>
      </c>
      <c r="I23" s="574"/>
      <c r="J23" s="575"/>
      <c r="K23" s="576" t="str">
        <f>IF(K24="","",IF(K24&gt;M24,"○",IF(K24=0,"×","△")))</f>
        <v>△</v>
      </c>
      <c r="L23" s="574"/>
      <c r="M23" s="575"/>
      <c r="N23" s="577"/>
      <c r="O23" s="578"/>
      <c r="P23" s="579"/>
      <c r="Q23" s="576" t="str">
        <f>IF(Q24="","",IF(Q24&gt;S24,"○",IF(Q24=0,"×","△")))</f>
        <v>△</v>
      </c>
      <c r="R23" s="574"/>
      <c r="S23" s="575"/>
      <c r="T23" s="576" t="str">
        <f>IF(T24="","",IF(T24&gt;V24,"○",IF(T24=0,"×","△")))</f>
        <v/>
      </c>
      <c r="U23" s="574"/>
      <c r="V23" s="607"/>
      <c r="W23" s="608">
        <f t="shared" ref="W23" si="13">IF(COUNTIF($B23:$V23,"○")+COUNTIF($B25:$V25,"○")+COUNTIF($B23:$V23,"△")+COUNTIF($B25:$V25,"△")+COUNTIF($B23:$V23,"×")+COUNTIF($B25:$V25,"×")&lt;1,"",COUNTIF($B23:$V23,"○")*2+COUNTIF($B25:$V25,"○")*2+COUNTIF($B23:$V23,"△")+COUNTIF($B25:$V25,"△"))</f>
        <v>7</v>
      </c>
      <c r="X23" s="429">
        <f t="shared" ref="X23" si="14">IF(SUM(B24,E24,H24,K24,N24,Q24,T24,B26,E26,H26,K26,N26,Q26,T26)=0,"",SUM(B24,E24,H24,K24,N24,Q24,T24,B26,E26,H26,K26,N26,Q26,T26))</f>
        <v>328</v>
      </c>
      <c r="Y23" s="429">
        <f t="shared" ref="Y23" si="15">IF(SUM(D24,G24,J24,M24,P24,S24,V24,D26,G26,J26,M26,P26,S26,V26)=0,"",SUM(D24,G24,J24,M24,P24,S24,V24,D26,G26,J26,M26,P26,S26,V26))</f>
        <v>609</v>
      </c>
      <c r="Z23" s="429">
        <f>IFERROR(X23-Y23,"")</f>
        <v>-281</v>
      </c>
      <c r="AA23" s="645"/>
    </row>
    <row r="24" spans="1:27" ht="19.5" customHeight="1" x14ac:dyDescent="0.4">
      <c r="A24" s="536"/>
      <c r="B24" s="163">
        <f>IF(P8="","",P8)</f>
        <v>77</v>
      </c>
      <c r="C24" s="126" t="s">
        <v>54</v>
      </c>
      <c r="D24" s="126">
        <f>IF(N8="","",N8)</f>
        <v>70</v>
      </c>
      <c r="E24" s="125">
        <f>IF(P12="","",P12)</f>
        <v>64</v>
      </c>
      <c r="F24" s="126" t="s">
        <v>54</v>
      </c>
      <c r="G24" s="126">
        <f>IF(N12="","",N12)</f>
        <v>90</v>
      </c>
      <c r="H24" s="125">
        <f>IF(P16="","",P16)</f>
        <v>51</v>
      </c>
      <c r="I24" s="126" t="s">
        <v>54</v>
      </c>
      <c r="J24" s="126">
        <f>IF(N16="","",N16)</f>
        <v>127</v>
      </c>
      <c r="K24" s="125">
        <f>IF(P20="","",P20)</f>
        <v>55</v>
      </c>
      <c r="L24" s="126" t="s">
        <v>54</v>
      </c>
      <c r="M24" s="126">
        <f>IF(N20="","",N20)</f>
        <v>76</v>
      </c>
      <c r="N24" s="580"/>
      <c r="O24" s="542"/>
      <c r="P24" s="543"/>
      <c r="Q24" s="126">
        <v>44</v>
      </c>
      <c r="R24" s="126" t="s">
        <v>54</v>
      </c>
      <c r="S24" s="127">
        <v>105</v>
      </c>
      <c r="T24" s="126"/>
      <c r="U24" s="126" t="s">
        <v>54</v>
      </c>
      <c r="V24" s="162"/>
      <c r="W24" s="555"/>
      <c r="X24" s="424"/>
      <c r="Y24" s="424"/>
      <c r="Z24" s="424"/>
      <c r="AA24" s="640"/>
    </row>
    <row r="25" spans="1:27" ht="19.5" customHeight="1" x14ac:dyDescent="0.4">
      <c r="A25" s="536"/>
      <c r="B25" s="605" t="str">
        <f>IF(B26="","",IF(B26&gt;D26,"○",IF(B26=0,"×","△")))</f>
        <v/>
      </c>
      <c r="C25" s="562"/>
      <c r="D25" s="563"/>
      <c r="E25" s="564" t="str">
        <f>IF(E26="","",IF(E26&gt;G26,"○",IF(E26=0,"×","△")))</f>
        <v/>
      </c>
      <c r="F25" s="565"/>
      <c r="G25" s="566"/>
      <c r="H25" s="564" t="str">
        <f>IF(H26="","",IF(H26&gt;J26,"○",IF(H26=0,"×","△")))</f>
        <v/>
      </c>
      <c r="I25" s="565"/>
      <c r="J25" s="566"/>
      <c r="K25" s="561" t="str">
        <f>IF(K26="","",IF(K26&gt;M26,"○",IF(K26=0,"×","△")))</f>
        <v/>
      </c>
      <c r="L25" s="562"/>
      <c r="M25" s="563"/>
      <c r="N25" s="580"/>
      <c r="O25" s="542"/>
      <c r="P25" s="543"/>
      <c r="Q25" s="561" t="str">
        <f>IF(Q26="","",IF(Q26&gt;S26,"○",IF(Q26=0,"×","△")))</f>
        <v>△</v>
      </c>
      <c r="R25" s="562"/>
      <c r="S25" s="563"/>
      <c r="T25" s="561" t="str">
        <f>IF(T26="","",IF(T26&gt;V26,"○",IF(T26=0,"×","△")))</f>
        <v/>
      </c>
      <c r="U25" s="562"/>
      <c r="V25" s="606"/>
      <c r="W25" s="555"/>
      <c r="X25" s="424"/>
      <c r="Y25" s="424"/>
      <c r="Z25" s="424"/>
      <c r="AA25" s="640"/>
    </row>
    <row r="26" spans="1:27" ht="19.5" customHeight="1" x14ac:dyDescent="0.4">
      <c r="A26" s="537"/>
      <c r="B26" s="124" t="str">
        <f>IF(P10="","",P10)</f>
        <v/>
      </c>
      <c r="C26" s="116" t="s">
        <v>54</v>
      </c>
      <c r="D26" s="116" t="str">
        <f>IF(N10="","",N10)</f>
        <v/>
      </c>
      <c r="E26" s="567"/>
      <c r="F26" s="568"/>
      <c r="G26" s="569"/>
      <c r="H26" s="567"/>
      <c r="I26" s="568"/>
      <c r="J26" s="569"/>
      <c r="K26" s="115" t="str">
        <f>IF(P22="","",P22)</f>
        <v/>
      </c>
      <c r="L26" s="116" t="s">
        <v>54</v>
      </c>
      <c r="M26" s="116" t="str">
        <f>IF(N22="","",N22)</f>
        <v/>
      </c>
      <c r="N26" s="581"/>
      <c r="O26" s="545"/>
      <c r="P26" s="546"/>
      <c r="Q26" s="116">
        <v>37</v>
      </c>
      <c r="R26" s="116" t="s">
        <v>54</v>
      </c>
      <c r="S26" s="117">
        <v>141</v>
      </c>
      <c r="T26" s="116"/>
      <c r="U26" s="116" t="s">
        <v>54</v>
      </c>
      <c r="V26" s="118"/>
      <c r="W26" s="556"/>
      <c r="X26" s="425"/>
      <c r="Y26" s="425"/>
      <c r="Z26" s="425"/>
      <c r="AA26" s="641"/>
    </row>
    <row r="27" spans="1:27" ht="19.5" customHeight="1" x14ac:dyDescent="0.4">
      <c r="A27" s="572" t="str">
        <f>Q6</f>
        <v>宮古商工</v>
      </c>
      <c r="B27" s="594" t="str">
        <f>IF(B28="","",IF(B28&gt;D28,"○",IF(B28=0,"×","△")))</f>
        <v>○</v>
      </c>
      <c r="C27" s="552"/>
      <c r="D27" s="553"/>
      <c r="E27" s="551" t="str">
        <f>IF(E28="","",IF(E28&gt;G28,"○",IF(E28=0,"×","△")))</f>
        <v>○</v>
      </c>
      <c r="F27" s="552"/>
      <c r="G27" s="553"/>
      <c r="H27" s="551" t="str">
        <f>IF(H28="","",IF(H28&gt;J28,"○",IF(H28=0,"×","△")))</f>
        <v>○</v>
      </c>
      <c r="I27" s="552"/>
      <c r="J27" s="553"/>
      <c r="K27" s="551" t="str">
        <f>IF(K28="","",IF(K28&gt;M28,"○",IF(K28=0,"×","△")))</f>
        <v/>
      </c>
      <c r="L27" s="552"/>
      <c r="M27" s="553"/>
      <c r="N27" s="551" t="str">
        <f>IF(N28="","",IF(N28&gt;P28,"○",IF(N28=0,"×","△")))</f>
        <v>○</v>
      </c>
      <c r="O27" s="552"/>
      <c r="P27" s="553"/>
      <c r="Q27" s="595"/>
      <c r="R27" s="596"/>
      <c r="S27" s="597"/>
      <c r="T27" s="551" t="str">
        <f>IF(T28="","",IF(T28&gt;V28,"○",IF(T28=0,"×","△")))</f>
        <v>△</v>
      </c>
      <c r="U27" s="552"/>
      <c r="V27" s="590"/>
      <c r="W27" s="591">
        <f t="shared" ref="W27" si="16">IF(COUNTIF($B27:$V27,"○")+COUNTIF($B29:$V29,"○")+COUNTIF($B27:$V27,"△")+COUNTIF($B29:$V29,"△")+COUNTIF($B27:$V27,"×")+COUNTIF($B29:$V29,"×")&lt;1,"",COUNTIF($B27:$V27,"○")*2+COUNTIF($B29:$V29,"○")*2+COUNTIF($B27:$V27,"△")+COUNTIF($B29:$V29,"△"))</f>
        <v>13</v>
      </c>
      <c r="X27" s="426">
        <f t="shared" ref="X27" si="17">IF(SUM(B28,E28,H28,K28,N28,Q28,T28,B30,E30,H30,K30,N30,Q30,T30)=0,"",SUM(B28,E28,H28,K28,N28,Q28,T28,B30,E30,H30,K30,N30,Q30,T30))</f>
        <v>633</v>
      </c>
      <c r="Y27" s="426">
        <f t="shared" ref="Y27" si="18">IF(SUM(D28,G28,J28,M28,P28,S28,V28,D30,G30,J30,M30,P30,S30,V30)=0,"",SUM(D28,G28,J28,M28,P28,S28,V28,D30,G30,J30,M30,P30,S30,V30))</f>
        <v>373</v>
      </c>
      <c r="Z27" s="426">
        <f>IFERROR(X27-Y27,"")</f>
        <v>260</v>
      </c>
      <c r="AA27" s="642"/>
    </row>
    <row r="28" spans="1:27" ht="19.5" customHeight="1" x14ac:dyDescent="0.4">
      <c r="A28" s="536"/>
      <c r="B28" s="165">
        <f>IF(S8="","",S8)</f>
        <v>91</v>
      </c>
      <c r="C28" s="143" t="s">
        <v>54</v>
      </c>
      <c r="D28" s="143">
        <f>IF(Q8="","",Q8)</f>
        <v>16</v>
      </c>
      <c r="E28" s="142">
        <f>IF(S12="","",S12)</f>
        <v>88</v>
      </c>
      <c r="F28" s="143" t="s">
        <v>54</v>
      </c>
      <c r="G28" s="143">
        <f>IF(Q12="","",Q12)</f>
        <v>55</v>
      </c>
      <c r="H28" s="142">
        <f>IF(S16="","",S16)</f>
        <v>81</v>
      </c>
      <c r="I28" s="143" t="s">
        <v>54</v>
      </c>
      <c r="J28" s="143">
        <f>IF(Q16="","",Q16)</f>
        <v>69</v>
      </c>
      <c r="K28" s="142" t="str">
        <f>IF(S20="","",S20)</f>
        <v/>
      </c>
      <c r="L28" s="143" t="s">
        <v>54</v>
      </c>
      <c r="M28" s="143" t="str">
        <f>IF(Q20="","",Q20)</f>
        <v/>
      </c>
      <c r="N28" s="142">
        <f>IF(S24="","",S24)</f>
        <v>105</v>
      </c>
      <c r="O28" s="143" t="s">
        <v>54</v>
      </c>
      <c r="P28" s="143">
        <f>IF(Q24="","",Q24)</f>
        <v>44</v>
      </c>
      <c r="Q28" s="598"/>
      <c r="R28" s="599"/>
      <c r="S28" s="600"/>
      <c r="T28" s="143">
        <v>49</v>
      </c>
      <c r="U28" s="143" t="s">
        <v>54</v>
      </c>
      <c r="V28" s="166">
        <v>88</v>
      </c>
      <c r="W28" s="592"/>
      <c r="X28" s="427"/>
      <c r="Y28" s="427"/>
      <c r="Z28" s="427"/>
      <c r="AA28" s="643"/>
    </row>
    <row r="29" spans="1:27" ht="19.5" customHeight="1" x14ac:dyDescent="0.4">
      <c r="A29" s="536"/>
      <c r="B29" s="614" t="str">
        <f>IF(B30="","",IF(B30&gt;D30,"○",IF(B30=0,"×","△")))</f>
        <v/>
      </c>
      <c r="C29" s="565"/>
      <c r="D29" s="566"/>
      <c r="E29" s="564" t="str">
        <f>IF(E30="","",IF(E30&gt;G30,"○",IF(E30=0,"×","△")))</f>
        <v/>
      </c>
      <c r="F29" s="565"/>
      <c r="G29" s="566"/>
      <c r="H29" s="588" t="str">
        <f>IF(H30="","",IF(H30&gt;J30,"○",IF(H30=0,"×","△")))</f>
        <v>○</v>
      </c>
      <c r="I29" s="586"/>
      <c r="J29" s="587"/>
      <c r="K29" s="588" t="str">
        <f>IF(K30="","",IF(K30&gt;M30,"○",IF(K30=0,"×","△")))</f>
        <v/>
      </c>
      <c r="L29" s="586"/>
      <c r="M29" s="587"/>
      <c r="N29" s="588" t="str">
        <f>IF(N30="","",IF(N30&gt;P30,"○",IF(N30=0,"×","△")))</f>
        <v>○</v>
      </c>
      <c r="O29" s="586"/>
      <c r="P29" s="587"/>
      <c r="Q29" s="598"/>
      <c r="R29" s="599"/>
      <c r="S29" s="600"/>
      <c r="T29" s="588" t="str">
        <f>IF(T30="","",IF(T30&gt;V30,"○",IF(T30=0,"×","△")))</f>
        <v/>
      </c>
      <c r="U29" s="586"/>
      <c r="V29" s="589"/>
      <c r="W29" s="592"/>
      <c r="X29" s="427"/>
      <c r="Y29" s="427"/>
      <c r="Z29" s="427"/>
      <c r="AA29" s="643"/>
    </row>
    <row r="30" spans="1:27" ht="19.5" customHeight="1" x14ac:dyDescent="0.4">
      <c r="A30" s="537"/>
      <c r="B30" s="615"/>
      <c r="C30" s="568"/>
      <c r="D30" s="569"/>
      <c r="E30" s="567"/>
      <c r="F30" s="568"/>
      <c r="G30" s="569"/>
      <c r="H30" s="121">
        <f>IF(S18="","",S18)</f>
        <v>78</v>
      </c>
      <c r="I30" s="120" t="s">
        <v>54</v>
      </c>
      <c r="J30" s="120">
        <f>IF(Q18="","",Q18)</f>
        <v>64</v>
      </c>
      <c r="K30" s="121" t="str">
        <f>IF(S22="","",S22)</f>
        <v/>
      </c>
      <c r="L30" s="120" t="s">
        <v>54</v>
      </c>
      <c r="M30" s="120" t="str">
        <f>IF(Q22="","",Q22)</f>
        <v/>
      </c>
      <c r="N30" s="121">
        <f>IF(S26="","",S26)</f>
        <v>141</v>
      </c>
      <c r="O30" s="120" t="s">
        <v>54</v>
      </c>
      <c r="P30" s="120">
        <f>IF(Q26="","",Q26)</f>
        <v>37</v>
      </c>
      <c r="Q30" s="601"/>
      <c r="R30" s="602"/>
      <c r="S30" s="603"/>
      <c r="T30" s="120"/>
      <c r="U30" s="120" t="s">
        <v>54</v>
      </c>
      <c r="V30" s="123"/>
      <c r="W30" s="593"/>
      <c r="X30" s="428"/>
      <c r="Y30" s="428"/>
      <c r="Z30" s="428"/>
      <c r="AA30" s="644"/>
    </row>
    <row r="31" spans="1:27" ht="19.5" customHeight="1" x14ac:dyDescent="0.4">
      <c r="A31" s="572" t="str">
        <f>T6</f>
        <v>千　　厩</v>
      </c>
      <c r="B31" s="573" t="str">
        <f>IF(B32="","",IF(B32&gt;D32,"○",IF(B32=0,"×","△")))</f>
        <v>○</v>
      </c>
      <c r="C31" s="574"/>
      <c r="D31" s="575"/>
      <c r="E31" s="576" t="str">
        <f>IF(E32="","",IF(E32&gt;G32,"○",IF(E32=0,"×","△")))</f>
        <v>○</v>
      </c>
      <c r="F31" s="574"/>
      <c r="G31" s="575"/>
      <c r="H31" s="576" t="str">
        <f>IF(H32="","",IF(H32&gt;J32,"○",IF(H32=0,"×","△")))</f>
        <v>○</v>
      </c>
      <c r="I31" s="574"/>
      <c r="J31" s="575"/>
      <c r="K31" s="576" t="str">
        <f>IF(K32="","",IF(K32&gt;M32,"○",IF(K32=0,"×","△")))</f>
        <v/>
      </c>
      <c r="L31" s="574"/>
      <c r="M31" s="575"/>
      <c r="N31" s="576" t="str">
        <f>IF(N32="","",IF(N32&gt;P32,"○",IF(N32=0,"×","△")))</f>
        <v/>
      </c>
      <c r="O31" s="574"/>
      <c r="P31" s="575"/>
      <c r="Q31" s="576" t="str">
        <f>IF(Q32="","",IF(Q32&gt;S32,"○",IF(Q32=0,"×","△")))</f>
        <v>○</v>
      </c>
      <c r="R31" s="574"/>
      <c r="S31" s="575"/>
      <c r="T31" s="577"/>
      <c r="U31" s="578"/>
      <c r="V31" s="657"/>
      <c r="W31" s="608">
        <f t="shared" ref="W31" si="19">IF(COUNTIF($B31:$V31,"○")+COUNTIF($B33:$V33,"○")+COUNTIF($B31:$V31,"△")+COUNTIF($B33:$V33,"△")+COUNTIF($B31:$V31,"×")+COUNTIF($B33:$V33,"×")&lt;1,"",COUNTIF($B31:$V31,"○")*2+COUNTIF($B33:$V33,"○")*2+COUNTIF($B31:$V31,"△")+COUNTIF($B33:$V33,"△"))</f>
        <v>9</v>
      </c>
      <c r="X31" s="429">
        <f t="shared" ref="X31" si="20">IF(SUM(B32,E32,H32,K32,N32,Q32,T32,B34,E34,H34,K34,N34,Q34,T34)=0,"",SUM(B32,E32,H32,K32,N32,Q32,T32,B34,E34,H34,K34,N34,Q34,T34))</f>
        <v>460</v>
      </c>
      <c r="Y31" s="429">
        <f t="shared" ref="Y31" si="21">IF(SUM(D32,G32,J32,M32,P32,S32,V32,D34,G34,J34,M34,P34,S34,V34)=0,"",SUM(D32,G32,J32,M32,P32,S32,V32,D34,G34,J34,M34,P34,S34,V34))</f>
        <v>269</v>
      </c>
      <c r="Z31" s="429">
        <f>IFERROR(X31-Y31,"")</f>
        <v>191</v>
      </c>
      <c r="AA31" s="645"/>
    </row>
    <row r="32" spans="1:27" ht="19.5" customHeight="1" x14ac:dyDescent="0.4">
      <c r="A32" s="536"/>
      <c r="B32" s="163">
        <f>IF(V8="","",V8)</f>
        <v>89</v>
      </c>
      <c r="C32" s="126" t="s">
        <v>54</v>
      </c>
      <c r="D32" s="127">
        <f>IF(T8="","",T8)</f>
        <v>37</v>
      </c>
      <c r="E32" s="125">
        <f>IF(V12="","",V12)</f>
        <v>117</v>
      </c>
      <c r="F32" s="126" t="s">
        <v>54</v>
      </c>
      <c r="G32" s="126">
        <f>IF(T12="","",T12)</f>
        <v>45</v>
      </c>
      <c r="H32" s="125">
        <f>IF(V16="","",V16)</f>
        <v>89</v>
      </c>
      <c r="I32" s="126" t="s">
        <v>54</v>
      </c>
      <c r="J32" s="126">
        <f>IF(T16="","",T16)</f>
        <v>57</v>
      </c>
      <c r="K32" s="125" t="str">
        <f>IF(V20="","",V20)</f>
        <v/>
      </c>
      <c r="L32" s="126" t="s">
        <v>54</v>
      </c>
      <c r="M32" s="126" t="str">
        <f>IF(T20="","",T20)</f>
        <v/>
      </c>
      <c r="N32" s="125" t="str">
        <f>IF(V24="","",V24)</f>
        <v/>
      </c>
      <c r="O32" s="126" t="s">
        <v>54</v>
      </c>
      <c r="P32" s="126" t="str">
        <f>IF(T24="","",T24)</f>
        <v/>
      </c>
      <c r="Q32" s="125">
        <f>IF(V28="","",V28)</f>
        <v>88</v>
      </c>
      <c r="R32" s="126" t="s">
        <v>54</v>
      </c>
      <c r="S32" s="127">
        <f>IF(T28="","",T28)</f>
        <v>49</v>
      </c>
      <c r="T32" s="580"/>
      <c r="U32" s="542"/>
      <c r="V32" s="658"/>
      <c r="W32" s="555"/>
      <c r="X32" s="424"/>
      <c r="Y32" s="424"/>
      <c r="Z32" s="424"/>
      <c r="AA32" s="640"/>
    </row>
    <row r="33" spans="1:30" ht="19.5" customHeight="1" x14ac:dyDescent="0.4">
      <c r="A33" s="536"/>
      <c r="B33" s="614" t="str">
        <f>IF(B34="","",IF(B34&gt;D34,"○",IF(B34=0,"×","△")))</f>
        <v/>
      </c>
      <c r="C33" s="565"/>
      <c r="D33" s="566"/>
      <c r="E33" s="561" t="str">
        <f>IF(E34="","",IF(E34&gt;G34,"○",IF(E34=0,"×","△")))</f>
        <v/>
      </c>
      <c r="F33" s="562"/>
      <c r="G33" s="563"/>
      <c r="H33" s="561" t="str">
        <f>IF(H34="","",IF(H34&gt;J34,"○",IF(H34=0,"×","△")))</f>
        <v>△</v>
      </c>
      <c r="I33" s="562"/>
      <c r="J33" s="563"/>
      <c r="K33" s="564" t="str">
        <f>IF(K34="","",IF(K34&gt;M34,"○",IF(K34=0,"×","△")))</f>
        <v/>
      </c>
      <c r="L33" s="565"/>
      <c r="M33" s="566"/>
      <c r="N33" s="561" t="str">
        <f>IF(N34="","",IF(N34&gt;P34,"○",IF(N34=0,"×","△")))</f>
        <v/>
      </c>
      <c r="O33" s="562"/>
      <c r="P33" s="563"/>
      <c r="Q33" s="561" t="str">
        <f>IF(Q34="","",IF(Q34&gt;S34,"○",IF(Q34=0,"×","△")))</f>
        <v/>
      </c>
      <c r="R33" s="562"/>
      <c r="S33" s="563"/>
      <c r="T33" s="580"/>
      <c r="U33" s="542"/>
      <c r="V33" s="658"/>
      <c r="W33" s="555"/>
      <c r="X33" s="424"/>
      <c r="Y33" s="424"/>
      <c r="Z33" s="424"/>
      <c r="AA33" s="640"/>
    </row>
    <row r="34" spans="1:30" ht="19.5" customHeight="1" thickBot="1" x14ac:dyDescent="0.45">
      <c r="A34" s="609"/>
      <c r="B34" s="650"/>
      <c r="C34" s="651"/>
      <c r="D34" s="652"/>
      <c r="E34" s="170" t="str">
        <f>IF(V14="","",V14)</f>
        <v/>
      </c>
      <c r="F34" s="171" t="s">
        <v>54</v>
      </c>
      <c r="G34" s="171" t="str">
        <f>IF(T14="","",T14)</f>
        <v/>
      </c>
      <c r="H34" s="170">
        <f>IF(V18="","",V18)</f>
        <v>77</v>
      </c>
      <c r="I34" s="171" t="s">
        <v>54</v>
      </c>
      <c r="J34" s="171">
        <f>IF(T18="","",T18)</f>
        <v>81</v>
      </c>
      <c r="K34" s="653"/>
      <c r="L34" s="651"/>
      <c r="M34" s="652"/>
      <c r="N34" s="170" t="str">
        <f>IF(V26="","",V26)</f>
        <v/>
      </c>
      <c r="O34" s="171" t="s">
        <v>54</v>
      </c>
      <c r="P34" s="171" t="str">
        <f>IF(T26="","",T26)</f>
        <v/>
      </c>
      <c r="Q34" s="170" t="str">
        <f>IF(V30="","",V30)</f>
        <v/>
      </c>
      <c r="R34" s="171" t="s">
        <v>54</v>
      </c>
      <c r="S34" s="171" t="str">
        <f>IF(T30="","",T30)</f>
        <v/>
      </c>
      <c r="T34" s="659"/>
      <c r="U34" s="660"/>
      <c r="V34" s="661"/>
      <c r="W34" s="637"/>
      <c r="X34" s="638"/>
      <c r="Y34" s="638"/>
      <c r="Z34" s="638"/>
      <c r="AA34" s="649"/>
    </row>
    <row r="35" spans="1:30" s="22" customFormat="1" ht="20.25" thickTop="1" x14ac:dyDescent="0.4"/>
    <row r="36" spans="1:30" s="23" customFormat="1" ht="19.5" x14ac:dyDescent="0.4">
      <c r="A36" s="23" t="s">
        <v>8</v>
      </c>
    </row>
    <row r="37" spans="1:30" s="22" customFormat="1" ht="19.5" x14ac:dyDescent="0.4">
      <c r="A37" s="22" t="s">
        <v>97</v>
      </c>
    </row>
    <row r="38" spans="1:30" s="22" customFormat="1" ht="19.5" x14ac:dyDescent="0.4">
      <c r="A38" s="22" t="s">
        <v>94</v>
      </c>
    </row>
    <row r="39" spans="1:30" s="22" customFormat="1" ht="19.5" x14ac:dyDescent="0.4">
      <c r="A39" s="22" t="s">
        <v>95</v>
      </c>
    </row>
    <row r="40" spans="1:30" s="22" customFormat="1" ht="19.5" x14ac:dyDescent="0.4">
      <c r="A40" s="22" t="s">
        <v>99</v>
      </c>
    </row>
    <row r="41" spans="1:30" s="22" customFormat="1" ht="19.5" x14ac:dyDescent="0.4">
      <c r="A41" s="22" t="s">
        <v>93</v>
      </c>
    </row>
    <row r="42" spans="1:30" s="22" customFormat="1" ht="19.5" x14ac:dyDescent="0.4">
      <c r="A42" s="22" t="s">
        <v>9</v>
      </c>
    </row>
    <row r="43" spans="1:30" s="15" customFormat="1" ht="22.5" x14ac:dyDescent="0.4">
      <c r="A43" s="24" t="s">
        <v>10</v>
      </c>
      <c r="B43" s="519" t="str">
        <f t="shared" ref="B43:B52" si="22">IF(E54="","",VLOOKUP(E54,$B$54:$C$62,2,FALSE))</f>
        <v>大　　槌</v>
      </c>
      <c r="C43" s="519"/>
      <c r="D43" s="90" t="s">
        <v>54</v>
      </c>
      <c r="E43" s="519" t="str">
        <f t="shared" ref="E43:E52" si="23">IF(F54="","",VLOOKUP(F54,$B$54:$C$62,2,FALSE))</f>
        <v>大船渡東</v>
      </c>
      <c r="F43" s="519"/>
      <c r="G43" s="419" t="str">
        <f t="shared" ref="G43:G52" si="24">IF(G54="","",VLOOKUP(G54,$B$54:$C$62,2,FALSE))</f>
        <v>大 船 渡</v>
      </c>
      <c r="H43" s="419"/>
      <c r="I43" s="26" t="s">
        <v>54</v>
      </c>
      <c r="J43" s="419" t="str">
        <f t="shared" ref="J43:J52" si="25">IF(H54="","",VLOOKUP(H54,$B$54:$C$62,2,FALSE))</f>
        <v>釜石商工</v>
      </c>
      <c r="K43" s="419"/>
      <c r="L43" s="519" t="str">
        <f t="shared" ref="L43:L52" si="26">IF(I54="","",VLOOKUP(I54,$B$54:$C$62,2,FALSE))</f>
        <v>大　　東</v>
      </c>
      <c r="M43" s="519"/>
      <c r="N43" s="90" t="s">
        <v>54</v>
      </c>
      <c r="O43" s="519" t="str">
        <f t="shared" ref="O43:O52" si="27">IF(J54="","",VLOOKUP(J54,$B$54:$C$62,2,FALSE))</f>
        <v>宮古商工</v>
      </c>
      <c r="P43" s="519"/>
      <c r="Q43" s="419" t="str">
        <f t="shared" ref="Q43:Q52" si="28">IF(K54="","",VLOOKUP(K54,$B$54:$C$62,2,FALSE))</f>
        <v>大船渡東</v>
      </c>
      <c r="R43" s="419"/>
      <c r="S43" s="26" t="s">
        <v>54</v>
      </c>
      <c r="T43" s="419" t="str">
        <f t="shared" ref="T43:T52" si="29">IF(L54="","",VLOOKUP(L54,$B$54:$C$62,2,FALSE))</f>
        <v>千　　厩</v>
      </c>
      <c r="U43" s="419"/>
      <c r="V43" s="47"/>
      <c r="W43" s="47"/>
      <c r="X43" s="47"/>
      <c r="Y43" s="47"/>
      <c r="Z43" s="47"/>
      <c r="AA43" s="47"/>
      <c r="AD43" s="18"/>
    </row>
    <row r="44" spans="1:30" s="15" customFormat="1" ht="22.5" x14ac:dyDescent="0.4">
      <c r="A44" s="27"/>
      <c r="B44" s="525" t="str">
        <f t="shared" si="22"/>
        <v>大　　槌</v>
      </c>
      <c r="C44" s="525"/>
      <c r="D44" s="91" t="s">
        <v>54</v>
      </c>
      <c r="E44" s="525" t="str">
        <f t="shared" si="23"/>
        <v>大 船 渡</v>
      </c>
      <c r="F44" s="525"/>
      <c r="G44" s="421" t="str">
        <f t="shared" si="24"/>
        <v>釜石商工</v>
      </c>
      <c r="H44" s="421"/>
      <c r="I44" s="29" t="s">
        <v>54</v>
      </c>
      <c r="J44" s="421" t="str">
        <f t="shared" si="25"/>
        <v>大　　東</v>
      </c>
      <c r="K44" s="421"/>
      <c r="L44" s="525" t="str">
        <f t="shared" si="26"/>
        <v>宮古商工</v>
      </c>
      <c r="M44" s="525"/>
      <c r="N44" s="91" t="s">
        <v>54</v>
      </c>
      <c r="O44" s="525" t="str">
        <f t="shared" si="27"/>
        <v>千　　厩</v>
      </c>
      <c r="P44" s="525"/>
      <c r="Q44" s="421" t="str">
        <f t="shared" si="28"/>
        <v/>
      </c>
      <c r="R44" s="421"/>
      <c r="S44" s="29"/>
      <c r="T44" s="421" t="str">
        <f t="shared" si="29"/>
        <v/>
      </c>
      <c r="U44" s="421"/>
      <c r="V44" s="48"/>
      <c r="W44" s="48"/>
      <c r="X44" s="48"/>
      <c r="Y44" s="48"/>
      <c r="Z44" s="48"/>
      <c r="AA44" s="48"/>
      <c r="AD44" s="18"/>
    </row>
    <row r="45" spans="1:30" s="15" customFormat="1" ht="22.5" x14ac:dyDescent="0.4">
      <c r="A45" s="15" t="s">
        <v>12</v>
      </c>
      <c r="B45" s="526" t="str">
        <f t="shared" si="22"/>
        <v>大　　槌</v>
      </c>
      <c r="C45" s="526"/>
      <c r="D45" s="92" t="s">
        <v>54</v>
      </c>
      <c r="E45" s="526" t="str">
        <f t="shared" si="23"/>
        <v>釜石商工</v>
      </c>
      <c r="F45" s="526"/>
      <c r="G45" s="280" t="str">
        <f t="shared" si="24"/>
        <v>大船渡東</v>
      </c>
      <c r="H45" s="280"/>
      <c r="I45" s="17" t="s">
        <v>54</v>
      </c>
      <c r="J45" s="280" t="str">
        <f t="shared" si="25"/>
        <v>大　　東</v>
      </c>
      <c r="K45" s="280"/>
      <c r="L45" s="526" t="str">
        <f t="shared" si="26"/>
        <v>大 船 渡</v>
      </c>
      <c r="M45" s="526"/>
      <c r="N45" s="92" t="s">
        <v>54</v>
      </c>
      <c r="O45" s="526" t="str">
        <f t="shared" si="27"/>
        <v>宮古商工</v>
      </c>
      <c r="P45" s="526"/>
      <c r="Q45" s="280" t="str">
        <f t="shared" si="28"/>
        <v>大　　東</v>
      </c>
      <c r="R45" s="280"/>
      <c r="S45" s="17" t="s">
        <v>54</v>
      </c>
      <c r="T45" s="280" t="str">
        <f t="shared" si="29"/>
        <v>千　　厩</v>
      </c>
      <c r="U45" s="280"/>
      <c r="V45" s="49"/>
      <c r="W45" s="49"/>
      <c r="X45" s="49"/>
      <c r="Y45" s="49"/>
      <c r="Z45" s="49"/>
      <c r="AA45" s="49"/>
      <c r="AD45" s="18"/>
    </row>
    <row r="46" spans="1:30" s="15" customFormat="1" ht="22.5" x14ac:dyDescent="0.4">
      <c r="B46" s="526" t="str">
        <f t="shared" si="22"/>
        <v>大　　槌</v>
      </c>
      <c r="C46" s="526"/>
      <c r="D46" s="92" t="s">
        <v>54</v>
      </c>
      <c r="E46" s="526" t="str">
        <f t="shared" si="23"/>
        <v>宮古商工</v>
      </c>
      <c r="F46" s="526"/>
      <c r="G46" s="280" t="str">
        <f t="shared" si="24"/>
        <v>大船渡東</v>
      </c>
      <c r="H46" s="280"/>
      <c r="I46" s="17" t="s">
        <v>54</v>
      </c>
      <c r="J46" s="280" t="str">
        <f t="shared" si="25"/>
        <v>釜石商工</v>
      </c>
      <c r="K46" s="280"/>
      <c r="L46" s="526" t="str">
        <f t="shared" si="26"/>
        <v>大 船 渡</v>
      </c>
      <c r="M46" s="526"/>
      <c r="N46" s="92" t="s">
        <v>54</v>
      </c>
      <c r="O46" s="526" t="str">
        <f t="shared" si="27"/>
        <v>千　　厩</v>
      </c>
      <c r="P46" s="526"/>
      <c r="Q46" s="280" t="str">
        <f t="shared" si="28"/>
        <v/>
      </c>
      <c r="R46" s="280"/>
      <c r="S46" s="17"/>
      <c r="T46" s="280" t="str">
        <f t="shared" si="29"/>
        <v/>
      </c>
      <c r="U46" s="280"/>
      <c r="V46" s="49"/>
      <c r="W46" s="49"/>
      <c r="X46" s="49"/>
      <c r="Y46" s="49"/>
      <c r="Z46" s="49"/>
      <c r="AA46" s="49"/>
      <c r="AD46" s="18"/>
    </row>
    <row r="47" spans="1:30" s="15" customFormat="1" ht="22.5" x14ac:dyDescent="0.4">
      <c r="A47" s="24" t="s">
        <v>13</v>
      </c>
      <c r="B47" s="519" t="str">
        <f t="shared" si="22"/>
        <v>大　　槌</v>
      </c>
      <c r="C47" s="519"/>
      <c r="D47" s="90" t="s">
        <v>54</v>
      </c>
      <c r="E47" s="519" t="str">
        <f t="shared" si="23"/>
        <v>大　　東</v>
      </c>
      <c r="F47" s="519"/>
      <c r="G47" s="419" t="str">
        <f t="shared" si="24"/>
        <v>大船渡東</v>
      </c>
      <c r="H47" s="419"/>
      <c r="I47" s="26" t="s">
        <v>54</v>
      </c>
      <c r="J47" s="419" t="str">
        <f t="shared" si="25"/>
        <v>大 船 渡</v>
      </c>
      <c r="K47" s="419"/>
      <c r="L47" s="519" t="str">
        <f t="shared" si="26"/>
        <v>釜石商工</v>
      </c>
      <c r="M47" s="519"/>
      <c r="N47" s="90" t="s">
        <v>54</v>
      </c>
      <c r="O47" s="519" t="str">
        <f t="shared" si="27"/>
        <v>千　　厩</v>
      </c>
      <c r="P47" s="519"/>
      <c r="Q47" s="419" t="str">
        <f t="shared" si="28"/>
        <v>大船渡東</v>
      </c>
      <c r="R47" s="419"/>
      <c r="S47" s="26" t="s">
        <v>54</v>
      </c>
      <c r="T47" s="419" t="str">
        <f t="shared" si="29"/>
        <v>宮古商工</v>
      </c>
      <c r="U47" s="419"/>
      <c r="V47" s="47"/>
      <c r="W47" s="47"/>
      <c r="X47" s="47"/>
      <c r="Y47" s="47"/>
      <c r="Z47" s="47"/>
      <c r="AA47" s="47"/>
      <c r="AD47" s="18"/>
    </row>
    <row r="48" spans="1:30" s="15" customFormat="1" ht="22.5" x14ac:dyDescent="0.4">
      <c r="A48" s="27"/>
      <c r="B48" s="525" t="str">
        <f t="shared" si="22"/>
        <v>大　　槌</v>
      </c>
      <c r="C48" s="525"/>
      <c r="D48" s="91" t="s">
        <v>54</v>
      </c>
      <c r="E48" s="525" t="str">
        <f t="shared" si="23"/>
        <v>千　　厩</v>
      </c>
      <c r="F48" s="525"/>
      <c r="G48" s="421" t="str">
        <f t="shared" si="24"/>
        <v>釜石商工</v>
      </c>
      <c r="H48" s="421"/>
      <c r="I48" s="29" t="s">
        <v>54</v>
      </c>
      <c r="J48" s="421" t="str">
        <f t="shared" si="25"/>
        <v>宮古商工</v>
      </c>
      <c r="K48" s="421"/>
      <c r="L48" s="525" t="str">
        <f t="shared" si="26"/>
        <v>大 船 渡</v>
      </c>
      <c r="M48" s="525"/>
      <c r="N48" s="91" t="s">
        <v>54</v>
      </c>
      <c r="O48" s="525" t="str">
        <f t="shared" si="27"/>
        <v>大　　東</v>
      </c>
      <c r="P48" s="525"/>
      <c r="Q48" s="421" t="str">
        <f t="shared" si="28"/>
        <v/>
      </c>
      <c r="R48" s="421"/>
      <c r="S48" s="29"/>
      <c r="T48" s="421" t="str">
        <f t="shared" si="29"/>
        <v/>
      </c>
      <c r="U48" s="421"/>
      <c r="V48" s="48"/>
      <c r="W48" s="48"/>
      <c r="X48" s="48"/>
      <c r="Y48" s="48"/>
      <c r="Z48" s="48"/>
      <c r="AA48" s="48"/>
    </row>
    <row r="49" spans="1:27" s="15" customFormat="1" ht="22.5" x14ac:dyDescent="0.4">
      <c r="A49" s="24" t="s">
        <v>14</v>
      </c>
      <c r="B49" s="519" t="str">
        <f t="shared" si="22"/>
        <v>大　　槌</v>
      </c>
      <c r="C49" s="519"/>
      <c r="D49" s="90" t="s">
        <v>54</v>
      </c>
      <c r="E49" s="519" t="str">
        <f t="shared" si="23"/>
        <v>大船渡東</v>
      </c>
      <c r="F49" s="519"/>
      <c r="G49" s="419" t="str">
        <f t="shared" si="24"/>
        <v>大 船 渡</v>
      </c>
      <c r="H49" s="419"/>
      <c r="I49" s="26" t="s">
        <v>54</v>
      </c>
      <c r="J49" s="419" t="str">
        <f t="shared" si="25"/>
        <v>宮古商工</v>
      </c>
      <c r="K49" s="419"/>
      <c r="L49" s="519" t="str">
        <f t="shared" si="26"/>
        <v>大　　東</v>
      </c>
      <c r="M49" s="519"/>
      <c r="N49" s="90" t="s">
        <v>54</v>
      </c>
      <c r="O49" s="519" t="str">
        <f t="shared" si="27"/>
        <v>千　　厩</v>
      </c>
      <c r="P49" s="519"/>
      <c r="Q49" s="419" t="str">
        <f t="shared" si="28"/>
        <v>大　　槌</v>
      </c>
      <c r="R49" s="419"/>
      <c r="S49" s="26" t="s">
        <v>54</v>
      </c>
      <c r="T49" s="419" t="str">
        <f t="shared" si="29"/>
        <v>釜石商工</v>
      </c>
      <c r="U49" s="419"/>
      <c r="V49" s="47"/>
      <c r="W49" s="47"/>
      <c r="X49" s="47"/>
      <c r="Y49" s="47"/>
      <c r="Z49" s="47"/>
      <c r="AA49" s="47"/>
    </row>
    <row r="50" spans="1:27" s="15" customFormat="1" ht="22.5" x14ac:dyDescent="0.4">
      <c r="A50" s="27"/>
      <c r="B50" s="525" t="str">
        <f t="shared" si="22"/>
        <v>大船渡東</v>
      </c>
      <c r="C50" s="525"/>
      <c r="D50" s="91" t="s">
        <v>54</v>
      </c>
      <c r="E50" s="525" t="str">
        <f t="shared" si="23"/>
        <v>釜石商工</v>
      </c>
      <c r="F50" s="525"/>
      <c r="G50" s="421" t="str">
        <f t="shared" si="24"/>
        <v>大 船 渡</v>
      </c>
      <c r="H50" s="421"/>
      <c r="I50" s="29" t="s">
        <v>54</v>
      </c>
      <c r="J50" s="421" t="str">
        <f t="shared" si="25"/>
        <v>千　　厩</v>
      </c>
      <c r="K50" s="421"/>
      <c r="L50" s="525" t="str">
        <f t="shared" si="26"/>
        <v>大　　東</v>
      </c>
      <c r="M50" s="525"/>
      <c r="N50" s="91" t="s">
        <v>54</v>
      </c>
      <c r="O50" s="525" t="str">
        <f t="shared" si="27"/>
        <v>宮古商工</v>
      </c>
      <c r="P50" s="525"/>
      <c r="Q50" s="421" t="str">
        <f t="shared" si="28"/>
        <v/>
      </c>
      <c r="R50" s="421"/>
      <c r="S50" s="29"/>
      <c r="T50" s="421" t="str">
        <f t="shared" si="29"/>
        <v/>
      </c>
      <c r="U50" s="421"/>
      <c r="V50" s="48"/>
      <c r="W50" s="48"/>
      <c r="X50" s="48"/>
      <c r="Y50" s="48"/>
      <c r="Z50" s="48"/>
      <c r="AA50" s="48"/>
    </row>
    <row r="51" spans="1:27" s="15" customFormat="1" ht="22.5" x14ac:dyDescent="0.4">
      <c r="A51" s="15" t="s">
        <v>38</v>
      </c>
      <c r="B51" s="526" t="str">
        <f t="shared" si="22"/>
        <v>大　　槌</v>
      </c>
      <c r="C51" s="526"/>
      <c r="D51" s="92" t="s">
        <v>54</v>
      </c>
      <c r="E51" s="526" t="str">
        <f t="shared" si="23"/>
        <v>大 船 渡</v>
      </c>
      <c r="F51" s="526"/>
      <c r="G51" s="280" t="str">
        <f t="shared" si="24"/>
        <v>大船渡東</v>
      </c>
      <c r="H51" s="280"/>
      <c r="I51" s="17" t="s">
        <v>54</v>
      </c>
      <c r="J51" s="280" t="str">
        <f t="shared" si="25"/>
        <v>千　　厩</v>
      </c>
      <c r="K51" s="280"/>
      <c r="L51" s="526" t="str">
        <f t="shared" si="26"/>
        <v>釜石商工</v>
      </c>
      <c r="M51" s="526"/>
      <c r="N51" s="92" t="s">
        <v>54</v>
      </c>
      <c r="O51" s="526" t="str">
        <f t="shared" si="27"/>
        <v>大　　東</v>
      </c>
      <c r="P51" s="526"/>
      <c r="Q51" s="280" t="str">
        <f t="shared" si="28"/>
        <v>宮古商工</v>
      </c>
      <c r="R51" s="280"/>
      <c r="S51" s="17" t="s">
        <v>54</v>
      </c>
      <c r="T51" s="280" t="str">
        <f t="shared" si="29"/>
        <v>千　　厩</v>
      </c>
      <c r="U51" s="280"/>
      <c r="V51" s="49"/>
      <c r="W51" s="49"/>
      <c r="X51" s="49"/>
      <c r="Y51" s="49"/>
      <c r="Z51" s="49"/>
      <c r="AA51" s="49"/>
    </row>
    <row r="52" spans="1:27" s="15" customFormat="1" ht="22.5" x14ac:dyDescent="0.4">
      <c r="B52" s="526" t="str">
        <f t="shared" si="22"/>
        <v>大　　槌</v>
      </c>
      <c r="C52" s="526"/>
      <c r="D52" s="92" t="s">
        <v>54</v>
      </c>
      <c r="E52" s="526" t="str">
        <f t="shared" si="23"/>
        <v>大　　東</v>
      </c>
      <c r="F52" s="526"/>
      <c r="G52" s="280" t="str">
        <f t="shared" si="24"/>
        <v>大船渡東</v>
      </c>
      <c r="H52" s="280"/>
      <c r="I52" s="17" t="s">
        <v>54</v>
      </c>
      <c r="J52" s="280" t="str">
        <f t="shared" si="25"/>
        <v>大 船 渡</v>
      </c>
      <c r="K52" s="280"/>
      <c r="L52" s="526" t="str">
        <f t="shared" si="26"/>
        <v>釜石商工</v>
      </c>
      <c r="M52" s="526"/>
      <c r="N52" s="92" t="s">
        <v>54</v>
      </c>
      <c r="O52" s="526" t="str">
        <f t="shared" si="27"/>
        <v>宮古商工</v>
      </c>
      <c r="P52" s="526"/>
      <c r="Q52" s="280" t="str">
        <f t="shared" si="28"/>
        <v/>
      </c>
      <c r="R52" s="280"/>
      <c r="S52" s="17"/>
      <c r="T52" s="280" t="str">
        <f t="shared" si="29"/>
        <v/>
      </c>
      <c r="U52" s="280"/>
      <c r="V52" s="49"/>
      <c r="W52" s="49"/>
      <c r="X52" s="49"/>
      <c r="Y52" s="49"/>
      <c r="Z52" s="49"/>
      <c r="AA52" s="49"/>
    </row>
    <row r="53" spans="1:27" s="5" customFormat="1" ht="24.75" x14ac:dyDescent="0.4"/>
    <row r="54" spans="1:27" x14ac:dyDescent="0.4">
      <c r="B54" s="1">
        <v>1</v>
      </c>
      <c r="C54" s="1" t="str">
        <f>B6</f>
        <v>大　　槌</v>
      </c>
      <c r="D54" s="50">
        <v>1</v>
      </c>
      <c r="E54" s="50">
        <v>1</v>
      </c>
      <c r="F54" s="50">
        <v>2</v>
      </c>
      <c r="G54" s="51">
        <v>3</v>
      </c>
      <c r="H54" s="52">
        <v>4</v>
      </c>
      <c r="I54" s="50">
        <v>5</v>
      </c>
      <c r="J54" s="50">
        <v>6</v>
      </c>
      <c r="K54" s="51">
        <v>2</v>
      </c>
      <c r="L54" s="52">
        <v>7</v>
      </c>
      <c r="M54" s="50"/>
      <c r="N54" s="50"/>
      <c r="O54" s="1">
        <v>1</v>
      </c>
      <c r="P54" s="1">
        <v>2</v>
      </c>
      <c r="Q54" s="1">
        <v>2</v>
      </c>
      <c r="R54" s="1">
        <v>2</v>
      </c>
      <c r="S54" s="1">
        <v>2</v>
      </c>
      <c r="T54" s="1">
        <v>2</v>
      </c>
    </row>
    <row r="55" spans="1:27" x14ac:dyDescent="0.4">
      <c r="B55" s="1">
        <v>2</v>
      </c>
      <c r="C55" s="1" t="str">
        <f>E6</f>
        <v>大船渡東</v>
      </c>
      <c r="D55" s="50">
        <v>1</v>
      </c>
      <c r="E55" s="50">
        <v>1</v>
      </c>
      <c r="F55" s="50">
        <v>3</v>
      </c>
      <c r="G55" s="51">
        <v>4</v>
      </c>
      <c r="H55" s="52">
        <v>5</v>
      </c>
      <c r="I55" s="50">
        <v>6</v>
      </c>
      <c r="J55" s="50">
        <v>7</v>
      </c>
      <c r="K55" s="51"/>
      <c r="L55" s="52"/>
      <c r="M55" s="50"/>
      <c r="N55" s="50"/>
      <c r="O55" s="1">
        <v>2</v>
      </c>
      <c r="P55" s="1">
        <v>2</v>
      </c>
      <c r="Q55" s="1">
        <v>2</v>
      </c>
      <c r="R55" s="1">
        <v>2</v>
      </c>
      <c r="S55" s="1">
        <v>2</v>
      </c>
      <c r="T55" s="1">
        <v>2</v>
      </c>
    </row>
    <row r="56" spans="1:27" x14ac:dyDescent="0.4">
      <c r="B56" s="1">
        <v>3</v>
      </c>
      <c r="C56" s="1" t="str">
        <f>H6</f>
        <v>大 船 渡</v>
      </c>
      <c r="D56" s="50">
        <v>2</v>
      </c>
      <c r="E56" s="50">
        <v>1</v>
      </c>
      <c r="F56" s="50">
        <v>4</v>
      </c>
      <c r="G56" s="51">
        <v>2</v>
      </c>
      <c r="H56" s="52">
        <v>5</v>
      </c>
      <c r="I56" s="50">
        <v>3</v>
      </c>
      <c r="J56" s="50">
        <v>6</v>
      </c>
      <c r="K56" s="51">
        <v>5</v>
      </c>
      <c r="L56" s="52">
        <v>7</v>
      </c>
      <c r="M56" s="50"/>
      <c r="N56" s="50"/>
      <c r="O56" s="1">
        <v>3</v>
      </c>
      <c r="P56" s="1">
        <v>2</v>
      </c>
      <c r="Q56" s="1">
        <v>2</v>
      </c>
      <c r="R56" s="1">
        <v>2</v>
      </c>
      <c r="S56" s="1">
        <v>2</v>
      </c>
      <c r="T56" s="1">
        <v>2</v>
      </c>
    </row>
    <row r="57" spans="1:27" x14ac:dyDescent="0.4">
      <c r="B57" s="1">
        <v>4</v>
      </c>
      <c r="C57" s="1" t="str">
        <f>K6</f>
        <v>釜石商工</v>
      </c>
      <c r="D57" s="50">
        <v>2</v>
      </c>
      <c r="E57" s="50">
        <v>1</v>
      </c>
      <c r="F57" s="50">
        <v>6</v>
      </c>
      <c r="G57" s="51">
        <v>2</v>
      </c>
      <c r="H57" s="52">
        <v>4</v>
      </c>
      <c r="I57" s="50">
        <v>3</v>
      </c>
      <c r="J57" s="50">
        <v>7</v>
      </c>
      <c r="K57" s="51"/>
      <c r="L57" s="52"/>
      <c r="M57" s="50"/>
      <c r="N57" s="50"/>
      <c r="O57" s="1">
        <v>4</v>
      </c>
      <c r="P57" s="1">
        <v>2</v>
      </c>
      <c r="Q57" s="1">
        <v>2</v>
      </c>
      <c r="R57" s="1">
        <v>2</v>
      </c>
      <c r="S57" s="1">
        <v>2</v>
      </c>
      <c r="T57" s="1">
        <v>2</v>
      </c>
    </row>
    <row r="58" spans="1:27" x14ac:dyDescent="0.4">
      <c r="B58" s="1">
        <v>5</v>
      </c>
      <c r="C58" s="1" t="str">
        <f>N6</f>
        <v>大　　東</v>
      </c>
      <c r="D58" s="50">
        <v>3</v>
      </c>
      <c r="E58" s="50">
        <v>1</v>
      </c>
      <c r="F58" s="50">
        <v>5</v>
      </c>
      <c r="G58" s="51">
        <v>2</v>
      </c>
      <c r="H58" s="52">
        <v>3</v>
      </c>
      <c r="I58" s="50">
        <v>4</v>
      </c>
      <c r="J58" s="50">
        <v>7</v>
      </c>
      <c r="K58" s="51">
        <v>2</v>
      </c>
      <c r="L58" s="52">
        <v>6</v>
      </c>
      <c r="M58" s="50"/>
      <c r="N58" s="50"/>
      <c r="O58" s="1">
        <v>5</v>
      </c>
      <c r="P58" s="1">
        <v>2</v>
      </c>
      <c r="Q58" s="1">
        <v>2</v>
      </c>
      <c r="R58" s="1">
        <v>2</v>
      </c>
      <c r="S58" s="1">
        <v>2</v>
      </c>
      <c r="T58" s="1">
        <v>2</v>
      </c>
    </row>
    <row r="59" spans="1:27" x14ac:dyDescent="0.4">
      <c r="B59" s="1">
        <v>6</v>
      </c>
      <c r="C59" s="1" t="str">
        <f>Q6</f>
        <v>宮古商工</v>
      </c>
      <c r="D59" s="50">
        <v>3</v>
      </c>
      <c r="E59" s="50">
        <v>1</v>
      </c>
      <c r="F59" s="50">
        <v>7</v>
      </c>
      <c r="G59" s="51">
        <v>4</v>
      </c>
      <c r="H59" s="52">
        <v>6</v>
      </c>
      <c r="I59" s="50">
        <v>3</v>
      </c>
      <c r="J59" s="50">
        <v>5</v>
      </c>
      <c r="K59" s="51"/>
      <c r="L59" s="52"/>
      <c r="M59" s="50"/>
      <c r="N59" s="50"/>
      <c r="O59" s="1">
        <v>6</v>
      </c>
      <c r="P59" s="1">
        <v>2</v>
      </c>
      <c r="Q59" s="1">
        <v>2</v>
      </c>
      <c r="R59" s="1">
        <v>2</v>
      </c>
      <c r="S59" s="1">
        <v>2</v>
      </c>
      <c r="T59" s="1">
        <v>2</v>
      </c>
    </row>
    <row r="60" spans="1:27" x14ac:dyDescent="0.4">
      <c r="B60" s="1">
        <v>7</v>
      </c>
      <c r="C60" s="1" t="str">
        <f>T6</f>
        <v>千　　厩</v>
      </c>
      <c r="D60" s="50">
        <v>4</v>
      </c>
      <c r="E60" s="50">
        <v>1</v>
      </c>
      <c r="F60" s="50">
        <v>2</v>
      </c>
      <c r="G60" s="51">
        <v>3</v>
      </c>
      <c r="H60" s="52">
        <v>6</v>
      </c>
      <c r="I60" s="50">
        <v>5</v>
      </c>
      <c r="J60" s="50">
        <v>7</v>
      </c>
      <c r="K60" s="51">
        <v>1</v>
      </c>
      <c r="L60" s="52">
        <v>4</v>
      </c>
      <c r="M60" s="50"/>
      <c r="N60" s="50"/>
      <c r="O60" s="1">
        <v>7</v>
      </c>
      <c r="P60" s="1">
        <v>2</v>
      </c>
      <c r="Q60" s="1">
        <v>2</v>
      </c>
      <c r="R60" s="1">
        <v>2</v>
      </c>
      <c r="S60" s="1">
        <v>2</v>
      </c>
      <c r="T60" s="1">
        <v>2</v>
      </c>
    </row>
    <row r="61" spans="1:27" x14ac:dyDescent="0.4">
      <c r="D61" s="50">
        <v>4</v>
      </c>
      <c r="E61" s="50">
        <v>2</v>
      </c>
      <c r="F61" s="50">
        <v>4</v>
      </c>
      <c r="G61" s="51">
        <v>3</v>
      </c>
      <c r="H61" s="52">
        <v>7</v>
      </c>
      <c r="I61" s="50">
        <v>5</v>
      </c>
      <c r="J61" s="50">
        <v>6</v>
      </c>
      <c r="K61" s="51"/>
      <c r="L61" s="52"/>
      <c r="M61" s="50"/>
      <c r="N61" s="50"/>
    </row>
    <row r="62" spans="1:27" s="30" customFormat="1" x14ac:dyDescent="0.4">
      <c r="D62" s="50">
        <v>5</v>
      </c>
      <c r="E62" s="53">
        <v>1</v>
      </c>
      <c r="F62" s="53">
        <v>3</v>
      </c>
      <c r="G62" s="54">
        <v>2</v>
      </c>
      <c r="H62" s="55">
        <v>7</v>
      </c>
      <c r="I62" s="53">
        <v>4</v>
      </c>
      <c r="J62" s="53">
        <v>5</v>
      </c>
      <c r="K62" s="54">
        <v>6</v>
      </c>
      <c r="L62" s="55">
        <v>7</v>
      </c>
      <c r="M62" s="53"/>
      <c r="N62" s="53"/>
    </row>
    <row r="63" spans="1:27" s="30" customFormat="1" x14ac:dyDescent="0.4">
      <c r="D63" s="50">
        <v>5</v>
      </c>
      <c r="E63" s="53">
        <v>1</v>
      </c>
      <c r="F63" s="53">
        <v>5</v>
      </c>
      <c r="G63" s="54">
        <v>2</v>
      </c>
      <c r="H63" s="55">
        <v>3</v>
      </c>
      <c r="I63" s="53">
        <v>4</v>
      </c>
      <c r="J63" s="53">
        <v>6</v>
      </c>
      <c r="K63" s="54"/>
      <c r="L63" s="55"/>
      <c r="M63" s="53"/>
      <c r="N63" s="53"/>
    </row>
  </sheetData>
  <mergeCells count="235">
    <mergeCell ref="Q51:R51"/>
    <mergeCell ref="T51:U51"/>
    <mergeCell ref="B52:C52"/>
    <mergeCell ref="E52:F52"/>
    <mergeCell ref="G52:H52"/>
    <mergeCell ref="J52:K52"/>
    <mergeCell ref="L52:M52"/>
    <mergeCell ref="O52:P52"/>
    <mergeCell ref="Q52:R52"/>
    <mergeCell ref="T52:U52"/>
    <mergeCell ref="B51:C51"/>
    <mergeCell ref="E51:F51"/>
    <mergeCell ref="G51:H51"/>
    <mergeCell ref="J51:K51"/>
    <mergeCell ref="L51:M51"/>
    <mergeCell ref="O51:P51"/>
    <mergeCell ref="Q49:R49"/>
    <mergeCell ref="T49:U49"/>
    <mergeCell ref="B50:C50"/>
    <mergeCell ref="E50:F50"/>
    <mergeCell ref="G50:H50"/>
    <mergeCell ref="J50:K50"/>
    <mergeCell ref="L50:M50"/>
    <mergeCell ref="O50:P50"/>
    <mergeCell ref="Q50:R50"/>
    <mergeCell ref="T50:U50"/>
    <mergeCell ref="B49:C49"/>
    <mergeCell ref="E49:F49"/>
    <mergeCell ref="G49:H49"/>
    <mergeCell ref="J49:K49"/>
    <mergeCell ref="L49:M49"/>
    <mergeCell ref="O49:P49"/>
    <mergeCell ref="Q47:R47"/>
    <mergeCell ref="T47:U47"/>
    <mergeCell ref="B48:C48"/>
    <mergeCell ref="E48:F48"/>
    <mergeCell ref="G48:H48"/>
    <mergeCell ref="J48:K48"/>
    <mergeCell ref="L48:M48"/>
    <mergeCell ref="O48:P48"/>
    <mergeCell ref="Q48:R48"/>
    <mergeCell ref="T48:U48"/>
    <mergeCell ref="B47:C47"/>
    <mergeCell ref="E47:F47"/>
    <mergeCell ref="G47:H47"/>
    <mergeCell ref="J47:K47"/>
    <mergeCell ref="L47:M47"/>
    <mergeCell ref="O47:P47"/>
    <mergeCell ref="Q45:R45"/>
    <mergeCell ref="T45:U45"/>
    <mergeCell ref="B46:C46"/>
    <mergeCell ref="E46:F46"/>
    <mergeCell ref="G46:H46"/>
    <mergeCell ref="J46:K46"/>
    <mergeCell ref="L46:M46"/>
    <mergeCell ref="O46:P46"/>
    <mergeCell ref="Q46:R46"/>
    <mergeCell ref="T46:U46"/>
    <mergeCell ref="B45:C45"/>
    <mergeCell ref="E45:F45"/>
    <mergeCell ref="G45:H45"/>
    <mergeCell ref="J45:K45"/>
    <mergeCell ref="L45:M45"/>
    <mergeCell ref="O45:P45"/>
    <mergeCell ref="Q43:R43"/>
    <mergeCell ref="T43:U43"/>
    <mergeCell ref="B44:C44"/>
    <mergeCell ref="E44:F44"/>
    <mergeCell ref="G44:H44"/>
    <mergeCell ref="J44:K44"/>
    <mergeCell ref="L44:M44"/>
    <mergeCell ref="O44:P44"/>
    <mergeCell ref="Q44:R44"/>
    <mergeCell ref="T44:U44"/>
    <mergeCell ref="B43:C43"/>
    <mergeCell ref="E43:F43"/>
    <mergeCell ref="G43:H43"/>
    <mergeCell ref="J43:K43"/>
    <mergeCell ref="L43:M43"/>
    <mergeCell ref="O43:P43"/>
    <mergeCell ref="AA31:AA34"/>
    <mergeCell ref="B33:D34"/>
    <mergeCell ref="E33:G33"/>
    <mergeCell ref="H33:J33"/>
    <mergeCell ref="K33:M34"/>
    <mergeCell ref="N33:P33"/>
    <mergeCell ref="Q33:S33"/>
    <mergeCell ref="Q31:S31"/>
    <mergeCell ref="T31:V34"/>
    <mergeCell ref="W31:W34"/>
    <mergeCell ref="X31:X34"/>
    <mergeCell ref="Y31:Y34"/>
    <mergeCell ref="Z31:Z34"/>
    <mergeCell ref="A31:A34"/>
    <mergeCell ref="B31:D31"/>
    <mergeCell ref="E31:G31"/>
    <mergeCell ref="H31:J31"/>
    <mergeCell ref="K31:M31"/>
    <mergeCell ref="N31:P31"/>
    <mergeCell ref="AA27:AA30"/>
    <mergeCell ref="B29:D30"/>
    <mergeCell ref="E29:G30"/>
    <mergeCell ref="H29:J29"/>
    <mergeCell ref="K29:M29"/>
    <mergeCell ref="N29:P29"/>
    <mergeCell ref="T29:V29"/>
    <mergeCell ref="Q27:S30"/>
    <mergeCell ref="T27:V27"/>
    <mergeCell ref="W27:W30"/>
    <mergeCell ref="X27:X30"/>
    <mergeCell ref="Y27:Y30"/>
    <mergeCell ref="Z27:Z30"/>
    <mergeCell ref="A27:A30"/>
    <mergeCell ref="B27:D27"/>
    <mergeCell ref="E27:G27"/>
    <mergeCell ref="H27:J27"/>
    <mergeCell ref="K27:M27"/>
    <mergeCell ref="N27:P27"/>
    <mergeCell ref="AA23:AA26"/>
    <mergeCell ref="B25:D25"/>
    <mergeCell ref="E25:G26"/>
    <mergeCell ref="H25:J26"/>
    <mergeCell ref="K25:M25"/>
    <mergeCell ref="Q25:S25"/>
    <mergeCell ref="T25:V25"/>
    <mergeCell ref="Q23:S23"/>
    <mergeCell ref="T23:V23"/>
    <mergeCell ref="W23:W26"/>
    <mergeCell ref="X23:X26"/>
    <mergeCell ref="Y23:Y26"/>
    <mergeCell ref="Z23:Z26"/>
    <mergeCell ref="A23:A26"/>
    <mergeCell ref="B23:D23"/>
    <mergeCell ref="E23:G23"/>
    <mergeCell ref="H23:J23"/>
    <mergeCell ref="K23:M23"/>
    <mergeCell ref="N23:P26"/>
    <mergeCell ref="AA19:AA22"/>
    <mergeCell ref="B21:D21"/>
    <mergeCell ref="E21:G21"/>
    <mergeCell ref="H21:J22"/>
    <mergeCell ref="N21:P21"/>
    <mergeCell ref="Q21:S21"/>
    <mergeCell ref="T21:V22"/>
    <mergeCell ref="Q19:S19"/>
    <mergeCell ref="T19:V19"/>
    <mergeCell ref="W19:W22"/>
    <mergeCell ref="X19:X22"/>
    <mergeCell ref="Y19:Y22"/>
    <mergeCell ref="Z19:Z22"/>
    <mergeCell ref="A19:A22"/>
    <mergeCell ref="B19:D19"/>
    <mergeCell ref="E19:G19"/>
    <mergeCell ref="H19:J19"/>
    <mergeCell ref="K19:M22"/>
    <mergeCell ref="N19:P19"/>
    <mergeCell ref="AA15:AA18"/>
    <mergeCell ref="B17:D17"/>
    <mergeCell ref="E17:G17"/>
    <mergeCell ref="K17:M18"/>
    <mergeCell ref="N17:P18"/>
    <mergeCell ref="Q17:S17"/>
    <mergeCell ref="T17:V17"/>
    <mergeCell ref="Q15:S15"/>
    <mergeCell ref="T15:V15"/>
    <mergeCell ref="W15:W18"/>
    <mergeCell ref="X15:X18"/>
    <mergeCell ref="Y15:Y18"/>
    <mergeCell ref="Z15:Z18"/>
    <mergeCell ref="A15:A18"/>
    <mergeCell ref="B15:D15"/>
    <mergeCell ref="E15:G15"/>
    <mergeCell ref="H15:J18"/>
    <mergeCell ref="K15:M15"/>
    <mergeCell ref="N15:P15"/>
    <mergeCell ref="AA11:AA14"/>
    <mergeCell ref="B13:D13"/>
    <mergeCell ref="H13:J13"/>
    <mergeCell ref="K13:M13"/>
    <mergeCell ref="N13:P14"/>
    <mergeCell ref="Q13:S14"/>
    <mergeCell ref="T13:V13"/>
    <mergeCell ref="Q11:S11"/>
    <mergeCell ref="T11:V11"/>
    <mergeCell ref="W11:W14"/>
    <mergeCell ref="X11:X14"/>
    <mergeCell ref="Y11:Y14"/>
    <mergeCell ref="Z11:Z14"/>
    <mergeCell ref="A11:A14"/>
    <mergeCell ref="B11:D11"/>
    <mergeCell ref="E11:G14"/>
    <mergeCell ref="H11:J11"/>
    <mergeCell ref="K11:M11"/>
    <mergeCell ref="X7:X10"/>
    <mergeCell ref="Y7:Y10"/>
    <mergeCell ref="Z7:Z10"/>
    <mergeCell ref="AA7:AA10"/>
    <mergeCell ref="E9:G9"/>
    <mergeCell ref="H9:J9"/>
    <mergeCell ref="N9:P9"/>
    <mergeCell ref="Q9:S10"/>
    <mergeCell ref="T9:V10"/>
    <mergeCell ref="A7:A10"/>
    <mergeCell ref="B7:D10"/>
    <mergeCell ref="E7:G7"/>
    <mergeCell ref="H7:J7"/>
    <mergeCell ref="N7:P7"/>
    <mergeCell ref="Q7:S7"/>
    <mergeCell ref="T7:V7"/>
    <mergeCell ref="N11:P11"/>
    <mergeCell ref="W7:W10"/>
    <mergeCell ref="K9:M9"/>
    <mergeCell ref="K7:M7"/>
    <mergeCell ref="A1:AA1"/>
    <mergeCell ref="B2:C2"/>
    <mergeCell ref="F2:G2"/>
    <mergeCell ref="I2:J2"/>
    <mergeCell ref="O2:Q2"/>
    <mergeCell ref="B6:D6"/>
    <mergeCell ref="E6:G6"/>
    <mergeCell ref="H6:J6"/>
    <mergeCell ref="K6:M6"/>
    <mergeCell ref="N6:P6"/>
    <mergeCell ref="Q6:S6"/>
    <mergeCell ref="T6:V6"/>
    <mergeCell ref="B4:D4"/>
    <mergeCell ref="E4:G4"/>
    <mergeCell ref="H4:J4"/>
    <mergeCell ref="K4:M4"/>
    <mergeCell ref="N4:P4"/>
    <mergeCell ref="B5:D5"/>
    <mergeCell ref="E5:G5"/>
    <mergeCell ref="H5:J5"/>
    <mergeCell ref="K5:M5"/>
    <mergeCell ref="N5:P5"/>
  </mergeCells>
  <phoneticPr fontId="2"/>
  <conditionalFormatting sqref="B7">
    <cfRule type="cellIs" dxfId="38" priority="36" operator="equal">
      <formula>"○"</formula>
    </cfRule>
  </conditionalFormatting>
  <conditionalFormatting sqref="B26:D28 T26:V30 H27:P30">
    <cfRule type="cellIs" dxfId="37" priority="20" operator="equal">
      <formula>"○"</formula>
    </cfRule>
  </conditionalFormatting>
  <conditionalFormatting sqref="B31:D32">
    <cfRule type="cellIs" dxfId="36" priority="1" operator="equal">
      <formula>"○"</formula>
    </cfRule>
  </conditionalFormatting>
  <conditionalFormatting sqref="B15:G18 Q15:V18">
    <cfRule type="cellIs" dxfId="35" priority="29" operator="equal">
      <formula>"○"</formula>
    </cfRule>
  </conditionalFormatting>
  <conditionalFormatting sqref="B22:G24 Q23:V25 K23:M26">
    <cfRule type="cellIs" dxfId="34" priority="23" operator="equal">
      <formula>"○"</formula>
    </cfRule>
  </conditionalFormatting>
  <conditionalFormatting sqref="B19:J20 N19:V20">
    <cfRule type="cellIs" dxfId="33" priority="26" operator="equal">
      <formula>"○"</formula>
    </cfRule>
  </conditionalFormatting>
  <conditionalFormatting sqref="E11">
    <cfRule type="cellIs" dxfId="32" priority="33" operator="equal">
      <formula>"○"</formula>
    </cfRule>
  </conditionalFormatting>
  <conditionalFormatting sqref="E9:G10">
    <cfRule type="cellIs" dxfId="31" priority="5" operator="equal">
      <formula>"○"</formula>
    </cfRule>
  </conditionalFormatting>
  <conditionalFormatting sqref="E27:G28">
    <cfRule type="cellIs" dxfId="30" priority="3" operator="equal">
      <formula>"○"</formula>
    </cfRule>
  </conditionalFormatting>
  <conditionalFormatting sqref="E34:J34">
    <cfRule type="cellIs" dxfId="29" priority="38" operator="equal">
      <formula>"○"</formula>
    </cfRule>
  </conditionalFormatting>
  <conditionalFormatting sqref="E7:K7 N7:V7 E8:V8 K15:P16">
    <cfRule type="cellIs" dxfId="28" priority="10" operator="equal">
      <formula>"○"</formula>
    </cfRule>
  </conditionalFormatting>
  <conditionalFormatting sqref="E32:S32">
    <cfRule type="cellIs" dxfId="27" priority="14" operator="equal">
      <formula>"○"</formula>
    </cfRule>
  </conditionalFormatting>
  <conditionalFormatting sqref="E31:T31">
    <cfRule type="cellIs" dxfId="26" priority="13" operator="equal">
      <formula>"○"</formula>
    </cfRule>
  </conditionalFormatting>
  <conditionalFormatting sqref="H15">
    <cfRule type="cellIs" dxfId="25" priority="30" operator="equal">
      <formula>"○"</formula>
    </cfRule>
  </conditionalFormatting>
  <conditionalFormatting sqref="H23:J24">
    <cfRule type="cellIs" dxfId="24" priority="4" operator="equal">
      <formula>"○"</formula>
    </cfRule>
  </conditionalFormatting>
  <conditionalFormatting sqref="H9:K9 N9:Q9 H13:N13 K17 B21:H21 N21:T21 B25:E25 B29 E33:K33 N33:S34">
    <cfRule type="cellIs" dxfId="23" priority="37" operator="equal">
      <formula>"○"</formula>
    </cfRule>
  </conditionalFormatting>
  <conditionalFormatting sqref="H14:M14 N22:S22 Q26:S26">
    <cfRule type="cellIs" dxfId="22" priority="40" operator="equal">
      <formula>"○"</formula>
    </cfRule>
  </conditionalFormatting>
  <conditionalFormatting sqref="H10:P12 B11:D14 T11:V14">
    <cfRule type="cellIs" dxfId="21" priority="32" operator="equal">
      <formula>"○"</formula>
    </cfRule>
  </conditionalFormatting>
  <conditionalFormatting sqref="K19">
    <cfRule type="cellIs" dxfId="20" priority="27" operator="equal">
      <formula>"○"</formula>
    </cfRule>
  </conditionalFormatting>
  <conditionalFormatting sqref="N23">
    <cfRule type="cellIs" dxfId="19" priority="24" operator="equal">
      <formula>"○"</formula>
    </cfRule>
  </conditionalFormatting>
  <conditionalFormatting sqref="Q13 E29">
    <cfRule type="cellIs" dxfId="18" priority="9" operator="equal">
      <formula>"○"</formula>
    </cfRule>
  </conditionalFormatting>
  <conditionalFormatting sqref="Q27">
    <cfRule type="cellIs" dxfId="17" priority="21" operator="equal">
      <formula>"○"</formula>
    </cfRule>
  </conditionalFormatting>
  <conditionalFormatting sqref="Q11:S12">
    <cfRule type="cellIs" dxfId="16" priority="7" operator="equal">
      <formula>"○"</formula>
    </cfRule>
  </conditionalFormatting>
  <conditionalFormatting sqref="T9 N17 H25 B33">
    <cfRule type="cellIs" dxfId="15" priority="12" operator="equal">
      <formula>"○"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paperSize="9" scale="54" orientation="landscape" r:id="rId1"/>
  <colBreaks count="1" manualBreakCount="1">
    <brk id="2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B78C4-4D2B-40D5-B4ED-63BE70C6F3F1}">
  <sheetPr>
    <tabColor rgb="FFFF0000"/>
    <pageSetUpPr fitToPage="1"/>
  </sheetPr>
  <dimension ref="A1:AD51"/>
  <sheetViews>
    <sheetView view="pageBreakPreview" zoomScale="60" zoomScaleNormal="55" workbookViewId="0">
      <selection activeCell="N11" sqref="N11:P14"/>
    </sheetView>
  </sheetViews>
  <sheetFormatPr defaultColWidth="9" defaultRowHeight="18.75" x14ac:dyDescent="0.4"/>
  <cols>
    <col min="1" max="1" width="18.5" style="1" customWidth="1"/>
    <col min="2" max="21" width="8.5" style="1" customWidth="1"/>
    <col min="22" max="22" width="9" style="1"/>
    <col min="23" max="23" width="4.5" style="1" bestFit="1" customWidth="1"/>
    <col min="24" max="24" width="4" style="1" bestFit="1" customWidth="1"/>
    <col min="25" max="25" width="6" style="1" customWidth="1"/>
    <col min="26" max="26" width="3.5" style="1" bestFit="1" customWidth="1"/>
    <col min="27" max="27" width="4" style="1" bestFit="1" customWidth="1"/>
    <col min="28" max="16384" width="9" style="1"/>
  </cols>
  <sheetData>
    <row r="1" spans="1:21" ht="51" customHeight="1" x14ac:dyDescent="0.4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1:21" ht="31.5" customHeight="1" x14ac:dyDescent="0.4">
      <c r="A2" s="56"/>
      <c r="B2" s="201" t="e">
        <v>#N/A</v>
      </c>
      <c r="C2" s="201"/>
      <c r="D2" s="3" t="s">
        <v>1</v>
      </c>
      <c r="E2" s="19"/>
      <c r="F2" s="284" t="s">
        <v>71</v>
      </c>
      <c r="G2" s="284"/>
      <c r="H2" s="57"/>
      <c r="I2" s="285" t="s">
        <v>39</v>
      </c>
      <c r="J2" s="285"/>
      <c r="K2" s="57" t="s">
        <v>92</v>
      </c>
      <c r="L2" s="56"/>
      <c r="M2" s="57"/>
      <c r="N2" s="56"/>
      <c r="O2" s="285" t="s">
        <v>40</v>
      </c>
      <c r="P2" s="285"/>
      <c r="Q2" s="285"/>
      <c r="R2" s="57" t="s">
        <v>2</v>
      </c>
      <c r="S2" s="56"/>
      <c r="T2" s="56"/>
      <c r="U2" s="56"/>
    </row>
    <row r="3" spans="1:21" ht="15" customHeight="1" x14ac:dyDescent="0.4">
      <c r="A3" s="56"/>
      <c r="B3" s="78"/>
      <c r="C3" s="78"/>
      <c r="D3" s="3"/>
      <c r="E3" s="19"/>
      <c r="F3" s="81"/>
      <c r="G3" s="81"/>
      <c r="H3" s="57"/>
      <c r="I3" s="82"/>
      <c r="J3" s="82"/>
      <c r="K3" s="57"/>
      <c r="L3" s="56"/>
      <c r="M3" s="57"/>
      <c r="N3" s="56"/>
      <c r="O3" s="82"/>
      <c r="P3" s="82"/>
      <c r="Q3" s="82"/>
      <c r="R3" s="57"/>
      <c r="S3" s="56"/>
      <c r="T3" s="56"/>
      <c r="U3" s="56"/>
    </row>
    <row r="4" spans="1:21" s="88" customFormat="1" ht="24" customHeight="1" x14ac:dyDescent="0.4">
      <c r="B4" s="376" t="s">
        <v>86</v>
      </c>
      <c r="C4" s="376"/>
      <c r="D4" s="376"/>
      <c r="E4" s="376" t="s">
        <v>87</v>
      </c>
      <c r="F4" s="376"/>
      <c r="G4" s="376"/>
      <c r="H4" s="376" t="s">
        <v>88</v>
      </c>
      <c r="I4" s="376"/>
      <c r="J4" s="376"/>
      <c r="K4" s="376" t="s">
        <v>89</v>
      </c>
      <c r="L4" s="376"/>
      <c r="M4" s="376"/>
      <c r="N4" s="376" t="s">
        <v>90</v>
      </c>
      <c r="O4" s="376"/>
      <c r="P4" s="376"/>
    </row>
    <row r="5" spans="1:21" s="88" customFormat="1" ht="24" customHeight="1" thickBot="1" x14ac:dyDescent="0.45">
      <c r="B5" s="376" t="str">
        <f>B6</f>
        <v>岩手女子</v>
      </c>
      <c r="C5" s="376"/>
      <c r="D5" s="376"/>
      <c r="E5" s="376" t="str">
        <f t="shared" ref="E5" si="0">E6</f>
        <v>盛岡商業</v>
      </c>
      <c r="F5" s="376"/>
      <c r="G5" s="376"/>
      <c r="H5" s="376" t="str">
        <f t="shared" ref="H5" si="1">H6</f>
        <v>盛岡農業</v>
      </c>
      <c r="I5" s="376"/>
      <c r="J5" s="376"/>
      <c r="K5" s="376" t="str">
        <f t="shared" ref="K5" si="2">K6</f>
        <v>盛岡第四</v>
      </c>
      <c r="L5" s="376"/>
      <c r="M5" s="376"/>
      <c r="N5" s="376" t="str">
        <f t="shared" ref="N5" si="3">N6</f>
        <v>盛岡誠桜</v>
      </c>
      <c r="O5" s="376"/>
      <c r="P5" s="376"/>
    </row>
    <row r="6" spans="1:21" ht="66" customHeight="1" thickTop="1" thickBot="1" x14ac:dyDescent="0.45">
      <c r="A6" s="68"/>
      <c r="B6" s="286" t="s">
        <v>77</v>
      </c>
      <c r="C6" s="287" t="e">
        <v>#REF!</v>
      </c>
      <c r="D6" s="288" t="e">
        <v>#REF!</v>
      </c>
      <c r="E6" s="289" t="s">
        <v>61</v>
      </c>
      <c r="F6" s="287" t="e">
        <v>#REF!</v>
      </c>
      <c r="G6" s="288" t="e">
        <v>#REF!</v>
      </c>
      <c r="H6" s="289" t="s">
        <v>60</v>
      </c>
      <c r="I6" s="287" t="e">
        <v>#REF!</v>
      </c>
      <c r="J6" s="288" t="e">
        <v>#REF!</v>
      </c>
      <c r="K6" s="289" t="s">
        <v>62</v>
      </c>
      <c r="L6" s="287" t="e">
        <v>#REF!</v>
      </c>
      <c r="M6" s="288" t="e">
        <v>#REF!</v>
      </c>
      <c r="N6" s="289" t="s">
        <v>30</v>
      </c>
      <c r="O6" s="287" t="e">
        <v>#REF!</v>
      </c>
      <c r="P6" s="290" t="e">
        <v>#REF!</v>
      </c>
      <c r="Q6" s="59" t="s">
        <v>3</v>
      </c>
      <c r="R6" s="60" t="s">
        <v>4</v>
      </c>
      <c r="S6" s="60" t="s">
        <v>5</v>
      </c>
      <c r="T6" s="60" t="s">
        <v>6</v>
      </c>
      <c r="U6" s="61" t="s">
        <v>7</v>
      </c>
    </row>
    <row r="7" spans="1:21" ht="25.5" thickTop="1" x14ac:dyDescent="0.4">
      <c r="A7" s="300" t="str">
        <f>B6</f>
        <v>岩手女子</v>
      </c>
      <c r="B7" s="303"/>
      <c r="C7" s="304"/>
      <c r="D7" s="305"/>
      <c r="E7" s="312" t="str">
        <f>IF(E8="","",IF(E8&gt;G8,"○",IF(E8=0,"×","△")))</f>
        <v>○</v>
      </c>
      <c r="F7" s="313"/>
      <c r="G7" s="314"/>
      <c r="H7" s="312" t="str">
        <f>IF(H8="","",IF(H8&gt;J8,"○",IF(H8=0,"×","△")))</f>
        <v>○</v>
      </c>
      <c r="I7" s="313"/>
      <c r="J7" s="314"/>
      <c r="K7" s="312" t="str">
        <f>IF(K8="","",IF(K8&gt;M8,"○",IF(K8=0,"×","△")))</f>
        <v>△</v>
      </c>
      <c r="L7" s="313"/>
      <c r="M7" s="314"/>
      <c r="N7" s="312" t="str">
        <f>IF(N8="","",IF(N8&gt;P8,"○",IF(N8=0,"×","△")))</f>
        <v>△</v>
      </c>
      <c r="O7" s="313"/>
      <c r="P7" s="315"/>
      <c r="Q7" s="316">
        <f>IF(COUNTIF($B7:$P7,"○")+COUNTIF($B9:$P9,"○")+COUNTIF($B7:$P7,"△")+COUNTIF($B9:$P9,"△")+COUNTIF($B7:$P7,"×")+COUNTIF($B9:$P9,"×")&lt;1,"",COUNTIF($B7:$P7,"○")*2+COUNTIF($B9:$P9,"○")*2+COUNTIF($B7:$P7,"△")+COUNTIF($B9:$P9,"△"))</f>
        <v>8</v>
      </c>
      <c r="R7" s="293">
        <f>IF(SUM(B8,E8,H8,K8,N8,B10,E10,K10,N10)=0,"",SUM(B8,E8,H8,K8,N8,B10,E10,K10,N10))</f>
        <v>307</v>
      </c>
      <c r="S7" s="293">
        <f>IF(SUM(D8,G8,J8,M8,P8,D10,G10,J10,M10,P10)=0,"",SUM(D8,G8,J8,M8,P8,D10,G10,J10,M10,P10))</f>
        <v>273</v>
      </c>
      <c r="T7" s="293">
        <f>IFERROR(R7-S7,"")</f>
        <v>34</v>
      </c>
      <c r="U7" s="296"/>
    </row>
    <row r="8" spans="1:21" ht="24.75" x14ac:dyDescent="0.4">
      <c r="A8" s="301"/>
      <c r="B8" s="306"/>
      <c r="C8" s="307"/>
      <c r="D8" s="308"/>
      <c r="E8" s="93">
        <v>62</v>
      </c>
      <c r="F8" s="94" t="s">
        <v>54</v>
      </c>
      <c r="G8" s="95">
        <v>43</v>
      </c>
      <c r="H8" s="148">
        <v>53</v>
      </c>
      <c r="I8" s="100" t="s">
        <v>54</v>
      </c>
      <c r="J8" s="100">
        <v>40</v>
      </c>
      <c r="K8" s="148">
        <v>71</v>
      </c>
      <c r="L8" s="100" t="s">
        <v>54</v>
      </c>
      <c r="M8" s="95">
        <v>80</v>
      </c>
      <c r="N8" s="100">
        <v>48</v>
      </c>
      <c r="O8" s="100" t="s">
        <v>54</v>
      </c>
      <c r="P8" s="134">
        <v>50</v>
      </c>
      <c r="Q8" s="317"/>
      <c r="R8" s="294"/>
      <c r="S8" s="294"/>
      <c r="T8" s="294"/>
      <c r="U8" s="297"/>
    </row>
    <row r="9" spans="1:21" ht="24.75" x14ac:dyDescent="0.4">
      <c r="A9" s="301"/>
      <c r="B9" s="306"/>
      <c r="C9" s="307"/>
      <c r="D9" s="308"/>
      <c r="E9" s="215" t="str">
        <f>IF(E10="","",IF(E10&gt;G10,"○",IF(E10=0,"×","△")))</f>
        <v>○</v>
      </c>
      <c r="F9" s="216"/>
      <c r="G9" s="217"/>
      <c r="H9" s="215" t="str">
        <f>IF(H10="","",IF(H10&gt;J10,"○",IF(H10=0,"×","△")))</f>
        <v/>
      </c>
      <c r="I9" s="216"/>
      <c r="J9" s="217"/>
      <c r="K9" s="215" t="str">
        <f>IF(K10="","",IF(K10&gt;M10,"○",IF(K10=0,"×","△")))</f>
        <v/>
      </c>
      <c r="L9" s="216"/>
      <c r="M9" s="217"/>
      <c r="N9" s="215" t="str">
        <f>IF(N10="","",IF(N10&gt;P10,"○",IF(N10=0,"×","△")))</f>
        <v/>
      </c>
      <c r="O9" s="216"/>
      <c r="P9" s="299"/>
      <c r="Q9" s="662"/>
      <c r="R9" s="663"/>
      <c r="S9" s="663"/>
      <c r="T9" s="294"/>
      <c r="U9" s="297"/>
    </row>
    <row r="10" spans="1:21" ht="24.75" x14ac:dyDescent="0.4">
      <c r="A10" s="302"/>
      <c r="B10" s="309"/>
      <c r="C10" s="310"/>
      <c r="D10" s="311"/>
      <c r="E10" s="93">
        <v>73</v>
      </c>
      <c r="F10" s="94" t="s">
        <v>54</v>
      </c>
      <c r="G10" s="95">
        <v>60</v>
      </c>
      <c r="H10" s="96"/>
      <c r="I10" s="97" t="s">
        <v>54</v>
      </c>
      <c r="J10" s="97"/>
      <c r="K10" s="96"/>
      <c r="L10" s="97" t="s">
        <v>54</v>
      </c>
      <c r="M10" s="103"/>
      <c r="N10" s="97"/>
      <c r="O10" s="97" t="s">
        <v>54</v>
      </c>
      <c r="P10" s="128"/>
      <c r="Q10" s="318"/>
      <c r="R10" s="295"/>
      <c r="S10" s="295"/>
      <c r="T10" s="295"/>
      <c r="U10" s="298"/>
    </row>
    <row r="11" spans="1:21" ht="24.75" x14ac:dyDescent="0.4">
      <c r="A11" s="330" t="str">
        <f>E6</f>
        <v>盛岡商業</v>
      </c>
      <c r="B11" s="331" t="str">
        <f>IF(B12="","",IF(B12&gt;D12,"○",IF(B12=0,"×","△")))</f>
        <v>△</v>
      </c>
      <c r="C11" s="332"/>
      <c r="D11" s="333"/>
      <c r="E11" s="334"/>
      <c r="F11" s="335"/>
      <c r="G11" s="336"/>
      <c r="H11" s="343" t="str">
        <f>IF(H12="","",IF(H12&gt;J12,"○",IF(H12=0,"×","△")))</f>
        <v>○</v>
      </c>
      <c r="I11" s="332"/>
      <c r="J11" s="333"/>
      <c r="K11" s="343" t="str">
        <f>IF(K12="","",IF(K12&gt;M12,"○",IF(K12=0,"×","△")))</f>
        <v>△</v>
      </c>
      <c r="L11" s="332"/>
      <c r="M11" s="333"/>
      <c r="N11" s="343" t="str">
        <f>IF(N12="","",IF(N12&gt;P12,"○",IF(N12=0,"×","△")))</f>
        <v>○</v>
      </c>
      <c r="O11" s="332"/>
      <c r="P11" s="344"/>
      <c r="Q11" s="345">
        <f>IF(COUNTIF($B11:$P11,"○")+COUNTIF($B13:$P13,"○")+COUNTIF($B11:$P11,"△")+COUNTIF($B13:$P13,"△")+COUNTIF($B11:$P11,"×")+COUNTIF($B13:$P13,"×")&lt;1,"",COUNTIF($B11:$P11,"○")*2+COUNTIF($B13:$P13,"○")*2+COUNTIF($B11:$P11,"△")+COUNTIF($B13:$P13,"△"))</f>
        <v>10</v>
      </c>
      <c r="R11" s="319">
        <f>IF(SUM(B12,E12,H12,K12,N12,B14,E14,K14,N14)=0,"",SUM(B12,E12,H12,K12,N12,B14,E14,K14,N14))</f>
        <v>384</v>
      </c>
      <c r="S11" s="319">
        <f>IF(SUM(D12,G12,J12,M12,P12,D14,G14,J14,M14,P14)=0,"",SUM(D12,G12,J12,M12,P12,D14,G14,J14,M14,P14))</f>
        <v>511</v>
      </c>
      <c r="T11" s="319">
        <f>IFERROR(R11-S11,"")</f>
        <v>-127</v>
      </c>
      <c r="U11" s="322"/>
    </row>
    <row r="12" spans="1:21" ht="24.75" x14ac:dyDescent="0.4">
      <c r="A12" s="301"/>
      <c r="B12" s="151">
        <f>IF(G8="","",G8)</f>
        <v>43</v>
      </c>
      <c r="C12" s="152" t="s">
        <v>54</v>
      </c>
      <c r="D12" s="152">
        <f>IF(E8="","",E8)</f>
        <v>62</v>
      </c>
      <c r="E12" s="337"/>
      <c r="F12" s="338"/>
      <c r="G12" s="339"/>
      <c r="H12" s="152">
        <v>71</v>
      </c>
      <c r="I12" s="152" t="s">
        <v>54</v>
      </c>
      <c r="J12" s="152">
        <v>53</v>
      </c>
      <c r="K12" s="153">
        <v>31</v>
      </c>
      <c r="L12" s="152" t="s">
        <v>54</v>
      </c>
      <c r="M12" s="156">
        <v>107</v>
      </c>
      <c r="N12" s="152">
        <v>62</v>
      </c>
      <c r="O12" s="152" t="s">
        <v>54</v>
      </c>
      <c r="P12" s="154">
        <v>43</v>
      </c>
      <c r="Q12" s="346"/>
      <c r="R12" s="320"/>
      <c r="S12" s="320"/>
      <c r="T12" s="320"/>
      <c r="U12" s="323"/>
    </row>
    <row r="13" spans="1:21" ht="24.75" x14ac:dyDescent="0.4">
      <c r="A13" s="301"/>
      <c r="B13" s="325" t="str">
        <f>IF(B14="","",IF(B14&gt;D14,"○",IF(B14=0,"×","△")))</f>
        <v>△</v>
      </c>
      <c r="C13" s="326"/>
      <c r="D13" s="327"/>
      <c r="E13" s="337"/>
      <c r="F13" s="338"/>
      <c r="G13" s="339"/>
      <c r="H13" s="328" t="str">
        <f>IF(H14="","",IF(H14&gt;J14,"○",IF(H14=0,"×","△")))</f>
        <v/>
      </c>
      <c r="I13" s="326"/>
      <c r="J13" s="327"/>
      <c r="K13" s="328" t="str">
        <f>IF(K14="","",IF(K14&gt;M14,"○",IF(K14=0,"×","△")))</f>
        <v>△</v>
      </c>
      <c r="L13" s="326"/>
      <c r="M13" s="327"/>
      <c r="N13" s="328" t="str">
        <f>IF(N14="","",IF(N14&gt;P14,"○",IF(N14=0,"×","△")))</f>
        <v>○</v>
      </c>
      <c r="O13" s="326"/>
      <c r="P13" s="329"/>
      <c r="Q13" s="664"/>
      <c r="R13" s="665"/>
      <c r="S13" s="665"/>
      <c r="T13" s="320"/>
      <c r="U13" s="323"/>
    </row>
    <row r="14" spans="1:21" ht="24.75" x14ac:dyDescent="0.4">
      <c r="A14" s="302"/>
      <c r="B14" s="129">
        <f>IF(G10="","",G10)</f>
        <v>60</v>
      </c>
      <c r="C14" s="130" t="s">
        <v>54</v>
      </c>
      <c r="D14" s="130">
        <f>IF(E10="","",E10)</f>
        <v>73</v>
      </c>
      <c r="E14" s="340"/>
      <c r="F14" s="341"/>
      <c r="G14" s="342"/>
      <c r="H14" s="130"/>
      <c r="I14" s="130" t="s">
        <v>54</v>
      </c>
      <c r="J14" s="130"/>
      <c r="K14" s="131">
        <v>47</v>
      </c>
      <c r="L14" s="130" t="s">
        <v>54</v>
      </c>
      <c r="M14" s="138">
        <v>106</v>
      </c>
      <c r="N14" s="130">
        <v>70</v>
      </c>
      <c r="O14" s="130" t="s">
        <v>54</v>
      </c>
      <c r="P14" s="132">
        <v>67</v>
      </c>
      <c r="Q14" s="347"/>
      <c r="R14" s="321"/>
      <c r="S14" s="321"/>
      <c r="T14" s="321"/>
      <c r="U14" s="324"/>
    </row>
    <row r="15" spans="1:21" ht="24.75" x14ac:dyDescent="0.4">
      <c r="A15" s="330" t="str">
        <f>H6</f>
        <v>盛岡農業</v>
      </c>
      <c r="B15" s="351" t="str">
        <f>IF(B16="","",IF(B16&gt;D16,"○",IF(B16=0,"×","△")))</f>
        <v>△</v>
      </c>
      <c r="C15" s="260"/>
      <c r="D15" s="261"/>
      <c r="E15" s="262" t="str">
        <f>IF(E16="","",IF(E16&gt;G16,"○",IF(E16=0,"×","△")))</f>
        <v>△</v>
      </c>
      <c r="F15" s="260"/>
      <c r="G15" s="261"/>
      <c r="H15" s="352"/>
      <c r="I15" s="353"/>
      <c r="J15" s="354"/>
      <c r="K15" s="262" t="str">
        <f>IF(K16="","",IF(K16&gt;M16,"○",IF(K16=0,"×","△")))</f>
        <v/>
      </c>
      <c r="L15" s="260"/>
      <c r="M15" s="261"/>
      <c r="N15" s="262" t="str">
        <f>IF(N16="","",IF(N16&gt;P16,"○",IF(N16=0,"×","△")))</f>
        <v>△</v>
      </c>
      <c r="O15" s="260"/>
      <c r="P15" s="361"/>
      <c r="Q15" s="362">
        <f>IF(COUNTIF($B15:$P15,"○")+COUNTIF($B17:$P17,"○")+COUNTIF($B15:$P15,"△")+COUNTIF($B17:$P17,"△")+COUNTIF($B15:$P15,"×")+COUNTIF($B17:$P17,"×")&lt;1,"",COUNTIF($B15:$P15,"○")*2+COUNTIF($B17:$P17,"○")*2+COUNTIF($B15:$P15,"△")+COUNTIF($B17:$P17,"△"))</f>
        <v>5</v>
      </c>
      <c r="R15" s="348">
        <f>IF(SUM(B16,E16,H16,K16,N16,B18,E18,K18,N18)=0,"",SUM(B16,E16,H16,K16,N16,B18,E18,K18,N18))</f>
        <v>191</v>
      </c>
      <c r="S15" s="348">
        <f>IF(SUM(D16,G16,J16,M16,P16,D18,G18,J18,M18,P18)=0,"",SUM(D16,G16,J16,M16,P16,D18,G18,J18,M18,P18))</f>
        <v>247</v>
      </c>
      <c r="T15" s="348">
        <f>IFERROR(R15-S15,"")</f>
        <v>-56</v>
      </c>
      <c r="U15" s="349"/>
    </row>
    <row r="16" spans="1:21" ht="24.75" x14ac:dyDescent="0.4">
      <c r="A16" s="301"/>
      <c r="B16" s="155">
        <f>IF(J8="","",J8)</f>
        <v>40</v>
      </c>
      <c r="C16" s="100" t="s">
        <v>54</v>
      </c>
      <c r="D16" s="100">
        <f>IF(H8="","",H8)</f>
        <v>53</v>
      </c>
      <c r="E16" s="148">
        <f>IF(J12="","",J12)</f>
        <v>53</v>
      </c>
      <c r="F16" s="100" t="s">
        <v>54</v>
      </c>
      <c r="G16" s="100">
        <f>IF(H12="","",H12)</f>
        <v>71</v>
      </c>
      <c r="H16" s="355"/>
      <c r="I16" s="356"/>
      <c r="J16" s="357"/>
      <c r="K16" s="93"/>
      <c r="L16" s="94" t="s">
        <v>54</v>
      </c>
      <c r="M16" s="95"/>
      <c r="N16" s="148">
        <v>51</v>
      </c>
      <c r="O16" s="100" t="s">
        <v>54</v>
      </c>
      <c r="P16" s="134">
        <v>77</v>
      </c>
      <c r="Q16" s="317"/>
      <c r="R16" s="294"/>
      <c r="S16" s="294"/>
      <c r="T16" s="294"/>
      <c r="U16" s="297"/>
    </row>
    <row r="17" spans="1:21" ht="24.75" x14ac:dyDescent="0.4">
      <c r="A17" s="301"/>
      <c r="B17" s="350" t="str">
        <f>IF(B18="","",IF(B18&gt;D18,"○",IF(B18=0,"×","△")))</f>
        <v/>
      </c>
      <c r="C17" s="216"/>
      <c r="D17" s="217"/>
      <c r="E17" s="215" t="str">
        <f>IF(E18="","",IF(E18&gt;G18,"○",IF(E18=0,"×","△")))</f>
        <v/>
      </c>
      <c r="F17" s="216"/>
      <c r="G17" s="217"/>
      <c r="H17" s="355"/>
      <c r="I17" s="356"/>
      <c r="J17" s="357"/>
      <c r="K17" s="215" t="str">
        <f>IF(K18="","",IF(K18&gt;M18,"○",IF(K18=0,"×","△")))</f>
        <v/>
      </c>
      <c r="L17" s="216"/>
      <c r="M17" s="217"/>
      <c r="N17" s="215" t="str">
        <f>IF(N18="","",IF(N18&gt;P18,"○",IF(N18=0,"×","△")))</f>
        <v>○</v>
      </c>
      <c r="O17" s="216"/>
      <c r="P17" s="299"/>
      <c r="Q17" s="662"/>
      <c r="R17" s="663"/>
      <c r="S17" s="663"/>
      <c r="T17" s="294"/>
      <c r="U17" s="297"/>
    </row>
    <row r="18" spans="1:21" ht="24.75" x14ac:dyDescent="0.4">
      <c r="A18" s="302"/>
      <c r="B18" s="133" t="str">
        <f>IF(J10="","",J10)</f>
        <v/>
      </c>
      <c r="C18" s="97" t="s">
        <v>54</v>
      </c>
      <c r="D18" s="97" t="str">
        <f>IF(H10="","",H10)</f>
        <v/>
      </c>
      <c r="E18" s="96" t="str">
        <f>IF(J14="","",J14)</f>
        <v/>
      </c>
      <c r="F18" s="97" t="s">
        <v>54</v>
      </c>
      <c r="G18" s="97" t="str">
        <f>IF(H14="","",H14)</f>
        <v/>
      </c>
      <c r="H18" s="358"/>
      <c r="I18" s="359"/>
      <c r="J18" s="360"/>
      <c r="K18" s="93"/>
      <c r="L18" s="94" t="s">
        <v>54</v>
      </c>
      <c r="M18" s="95"/>
      <c r="N18" s="96">
        <v>47</v>
      </c>
      <c r="O18" s="97" t="s">
        <v>54</v>
      </c>
      <c r="P18" s="128">
        <v>46</v>
      </c>
      <c r="Q18" s="318"/>
      <c r="R18" s="295"/>
      <c r="S18" s="295"/>
      <c r="T18" s="295"/>
      <c r="U18" s="298"/>
    </row>
    <row r="19" spans="1:21" ht="24.75" x14ac:dyDescent="0.4">
      <c r="A19" s="330" t="str">
        <f>K6</f>
        <v>盛岡第四</v>
      </c>
      <c r="B19" s="331" t="str">
        <f>IF(B20="","",IF(B20&gt;D20,"○",IF(B20=0,"×","△")))</f>
        <v>○</v>
      </c>
      <c r="C19" s="332"/>
      <c r="D19" s="333"/>
      <c r="E19" s="343" t="str">
        <f>IF(E20="","",IF(E20&gt;G20,"○",IF(E20=0,"×","△")))</f>
        <v>○</v>
      </c>
      <c r="F19" s="332"/>
      <c r="G19" s="333"/>
      <c r="H19" s="343" t="str">
        <f>IF(H20="","",IF(H20&gt;J20,"○",IF(H20=0,"×","△")))</f>
        <v/>
      </c>
      <c r="I19" s="332"/>
      <c r="J19" s="333"/>
      <c r="K19" s="334"/>
      <c r="L19" s="335"/>
      <c r="M19" s="336"/>
      <c r="N19" s="343" t="str">
        <f>IF(N20="","",IF(N20&gt;P20,"○",IF(N20=0,"×","△")))</f>
        <v/>
      </c>
      <c r="O19" s="332"/>
      <c r="P19" s="344"/>
      <c r="Q19" s="345">
        <f>IF(COUNTIF($B19:$P19,"○")+COUNTIF($B21:$P21,"○")+COUNTIF($B19:$P19,"△")+COUNTIF($B21:$P21,"△")+COUNTIF($B19:$P19,"×")+COUNTIF($B21:$P21,"×")&lt;1,"",COUNTIF($B19:$P19,"○")*2+COUNTIF($B21:$P21,"○")*2+COUNTIF($B19:$P19,"△")+COUNTIF($B21:$P21,"△"))</f>
        <v>6</v>
      </c>
      <c r="R19" s="319">
        <f>IF(SUM(B20,E20,H20,K20,N20,B22,E22,K22,N22)=0,"",SUM(B20,E20,H20,K20,N20,B22,E22,K22,N22))</f>
        <v>293</v>
      </c>
      <c r="S19" s="319">
        <f>IF(SUM(D20,G20,J20,M20,P20,D22,G22,J22,M22,P22)=0,"",SUM(D20,G20,J20,M20,P20,D22,G22,J22,M22,P22))</f>
        <v>149</v>
      </c>
      <c r="T19" s="319">
        <f>IFERROR(R19-S19,"")</f>
        <v>144</v>
      </c>
      <c r="U19" s="322"/>
    </row>
    <row r="20" spans="1:21" ht="24.75" x14ac:dyDescent="0.4">
      <c r="A20" s="301"/>
      <c r="B20" s="151">
        <f>IF(M8="","",M8)</f>
        <v>80</v>
      </c>
      <c r="C20" s="152" t="s">
        <v>54</v>
      </c>
      <c r="D20" s="152">
        <f>IF(K8="","",K8)</f>
        <v>71</v>
      </c>
      <c r="E20" s="153">
        <f>IF(M12="","",M12)</f>
        <v>107</v>
      </c>
      <c r="F20" s="152" t="s">
        <v>54</v>
      </c>
      <c r="G20" s="152">
        <f>IF(K12="","",K12)</f>
        <v>31</v>
      </c>
      <c r="H20" s="153" t="str">
        <f>IF(M16="","",M16)</f>
        <v/>
      </c>
      <c r="I20" s="152" t="s">
        <v>54</v>
      </c>
      <c r="J20" s="152" t="str">
        <f>IF(K16="","",K16)</f>
        <v/>
      </c>
      <c r="K20" s="337"/>
      <c r="L20" s="338"/>
      <c r="M20" s="339"/>
      <c r="N20" s="152"/>
      <c r="O20" s="152" t="s">
        <v>54</v>
      </c>
      <c r="P20" s="154"/>
      <c r="Q20" s="346"/>
      <c r="R20" s="320"/>
      <c r="S20" s="320"/>
      <c r="T20" s="320"/>
      <c r="U20" s="323"/>
    </row>
    <row r="21" spans="1:21" ht="24.75" x14ac:dyDescent="0.4">
      <c r="A21" s="301"/>
      <c r="B21" s="325" t="str">
        <f>IF(B22="","",IF(B22&gt;D22,"○",IF(B22=0,"×","△")))</f>
        <v/>
      </c>
      <c r="C21" s="326"/>
      <c r="D21" s="327"/>
      <c r="E21" s="328" t="str">
        <f>IF(E22="","",IF(E22&gt;G22,"○",IF(E22=0,"×","△")))</f>
        <v>○</v>
      </c>
      <c r="F21" s="326"/>
      <c r="G21" s="327"/>
      <c r="H21" s="328" t="str">
        <f>IF(H22="","",IF(H22&gt;J22,"○",IF(H22=0,"×","△")))</f>
        <v/>
      </c>
      <c r="I21" s="326"/>
      <c r="J21" s="327"/>
      <c r="K21" s="337"/>
      <c r="L21" s="338"/>
      <c r="M21" s="339"/>
      <c r="N21" s="328" t="str">
        <f>IF(N22="","",IF(N22&gt;P22,"○",IF(N22=0,"×","△")))</f>
        <v/>
      </c>
      <c r="O21" s="326"/>
      <c r="P21" s="329"/>
      <c r="Q21" s="664"/>
      <c r="R21" s="665"/>
      <c r="S21" s="665"/>
      <c r="T21" s="320"/>
      <c r="U21" s="323"/>
    </row>
    <row r="22" spans="1:21" ht="24.75" x14ac:dyDescent="0.4">
      <c r="A22" s="302"/>
      <c r="B22" s="129" t="str">
        <f>IF(M10="","",M10)</f>
        <v/>
      </c>
      <c r="C22" s="130" t="s">
        <v>54</v>
      </c>
      <c r="D22" s="130" t="str">
        <f>IF(K10="","",K10)</f>
        <v/>
      </c>
      <c r="E22" s="131">
        <f>IF(M14="","",M14)</f>
        <v>106</v>
      </c>
      <c r="F22" s="130" t="s">
        <v>54</v>
      </c>
      <c r="G22" s="130">
        <f>IF(K14="","",K14)</f>
        <v>47</v>
      </c>
      <c r="H22" s="131" t="str">
        <f>IF(M18="","",M18)</f>
        <v/>
      </c>
      <c r="I22" s="130" t="s">
        <v>54</v>
      </c>
      <c r="J22" s="130" t="str">
        <f>IF(K18="","",K18)</f>
        <v/>
      </c>
      <c r="K22" s="340"/>
      <c r="L22" s="341"/>
      <c r="M22" s="342"/>
      <c r="N22" s="130"/>
      <c r="O22" s="130" t="s">
        <v>54</v>
      </c>
      <c r="P22" s="132"/>
      <c r="Q22" s="347"/>
      <c r="R22" s="321"/>
      <c r="S22" s="321"/>
      <c r="T22" s="321"/>
      <c r="U22" s="324"/>
    </row>
    <row r="23" spans="1:21" ht="24.75" x14ac:dyDescent="0.4">
      <c r="A23" s="330" t="str">
        <f>N6</f>
        <v>盛岡誠桜</v>
      </c>
      <c r="B23" s="351" t="str">
        <f>IF(B24="","",IF(B24&gt;D24,"○",IF(B24=0,"×","△")))</f>
        <v>○</v>
      </c>
      <c r="C23" s="260"/>
      <c r="D23" s="261"/>
      <c r="E23" s="262" t="str">
        <f>IF(E24="","",IF(E24&gt;G24,"○",IF(E24=0,"×","△")))</f>
        <v>△</v>
      </c>
      <c r="F23" s="260"/>
      <c r="G23" s="261"/>
      <c r="H23" s="262" t="str">
        <f>IF(H24="","",IF(H24&gt;J24,"○",IF(H24=0,"×","△")))</f>
        <v>○</v>
      </c>
      <c r="I23" s="260"/>
      <c r="J23" s="261"/>
      <c r="K23" s="262" t="str">
        <f>IF(K24="","",IF(K24&gt;M24,"○",IF(K24=0,"×","△")))</f>
        <v/>
      </c>
      <c r="L23" s="260"/>
      <c r="M23" s="261"/>
      <c r="N23" s="431"/>
      <c r="O23" s="432"/>
      <c r="P23" s="433"/>
      <c r="Q23" s="362">
        <f>IF(COUNTIF($B23:$P23,"○")+COUNTIF($B25:$P25,"○")+COUNTIF($B23:$P23,"△")+COUNTIF($B25:$P25,"△")+COUNTIF($B23:$P23,"×")+COUNTIF($B25:$P25,"×")&lt;1,"",COUNTIF($B23:$P23,"○")*2+COUNTIF($B25:$P25,"○")*2+COUNTIF($B23:$P23,"△")+COUNTIF($B25:$P25,"△"))</f>
        <v>7</v>
      </c>
      <c r="R23" s="348">
        <f>IF(SUM(B24,E24,H24,K24,N24,B26,E26,K26,N26)=0,"",SUM(B24,E24,H24,K24,N24,B26,E26,K26,N26))</f>
        <v>237</v>
      </c>
      <c r="S23" s="348">
        <f>IF(SUM(D24,G24,J24,M24,P24,D26,G26,J26,M26,P26)=0,"",SUM(D24,G24,J24,M24,P24,D26,G26,J26,M26,P26))</f>
        <v>278</v>
      </c>
      <c r="T23" s="348">
        <f>IFERROR(R23-S23,"")</f>
        <v>-41</v>
      </c>
      <c r="U23" s="349"/>
    </row>
    <row r="24" spans="1:21" ht="24.75" x14ac:dyDescent="0.4">
      <c r="A24" s="301"/>
      <c r="B24" s="155">
        <f>IF(P8="","",P8)</f>
        <v>50</v>
      </c>
      <c r="C24" s="100" t="s">
        <v>54</v>
      </c>
      <c r="D24" s="100">
        <f>IF(N8="","",N8)</f>
        <v>48</v>
      </c>
      <c r="E24" s="148">
        <f>IF(P12="","",P12)</f>
        <v>43</v>
      </c>
      <c r="F24" s="100" t="s">
        <v>54</v>
      </c>
      <c r="G24" s="100">
        <f>IF(N12="","",N12)</f>
        <v>62</v>
      </c>
      <c r="H24" s="148">
        <f>IF(P16="","",P16)</f>
        <v>77</v>
      </c>
      <c r="I24" s="100" t="s">
        <v>54</v>
      </c>
      <c r="J24" s="100">
        <f>IF(N16="","",N16)</f>
        <v>51</v>
      </c>
      <c r="K24" s="148" t="str">
        <f>IF(P20="","",P20)</f>
        <v/>
      </c>
      <c r="L24" s="100" t="s">
        <v>54</v>
      </c>
      <c r="M24" s="100" t="str">
        <f>IF(N20="","",N20)</f>
        <v/>
      </c>
      <c r="N24" s="434"/>
      <c r="O24" s="307"/>
      <c r="P24" s="435"/>
      <c r="Q24" s="317"/>
      <c r="R24" s="294"/>
      <c r="S24" s="294"/>
      <c r="T24" s="294"/>
      <c r="U24" s="297"/>
    </row>
    <row r="25" spans="1:21" ht="24.75" x14ac:dyDescent="0.4">
      <c r="A25" s="301"/>
      <c r="B25" s="350" t="str">
        <f>IF(B26="","",IF(B26&gt;D26,"○",IF(B26=0,"×","△")))</f>
        <v/>
      </c>
      <c r="C25" s="216"/>
      <c r="D25" s="217"/>
      <c r="E25" s="215" t="str">
        <f>IF(E26="","",IF(E26&gt;G26,"○",IF(E26=0,"×","△")))</f>
        <v>△</v>
      </c>
      <c r="F25" s="216"/>
      <c r="G25" s="217"/>
      <c r="H25" s="215" t="str">
        <f>IF(H26="","",IF(H26&gt;J26,"○",IF(H26=0,"×","△")))</f>
        <v>△</v>
      </c>
      <c r="I25" s="216"/>
      <c r="J25" s="217"/>
      <c r="K25" s="215" t="str">
        <f>IF(K26="","",IF(K26&gt;M26,"○",IF(K26=0,"×","△")))</f>
        <v/>
      </c>
      <c r="L25" s="216"/>
      <c r="M25" s="217"/>
      <c r="N25" s="434"/>
      <c r="O25" s="307"/>
      <c r="P25" s="435"/>
      <c r="Q25" s="662"/>
      <c r="R25" s="663"/>
      <c r="S25" s="663"/>
      <c r="T25" s="294"/>
      <c r="U25" s="297"/>
    </row>
    <row r="26" spans="1:21" ht="25.5" thickBot="1" x14ac:dyDescent="0.45">
      <c r="A26" s="365"/>
      <c r="B26" s="139" t="str">
        <f>IF(P10="","",P10)</f>
        <v/>
      </c>
      <c r="C26" s="140" t="s">
        <v>54</v>
      </c>
      <c r="D26" s="140" t="str">
        <f>IF(N10="","",N10)</f>
        <v/>
      </c>
      <c r="E26" s="141">
        <f>IF(P14="","",P14)</f>
        <v>67</v>
      </c>
      <c r="F26" s="140" t="s">
        <v>54</v>
      </c>
      <c r="G26" s="140">
        <f>IF(N14="","",N14)</f>
        <v>70</v>
      </c>
      <c r="H26" s="141">
        <f>IF(P18="","",P18)</f>
        <v>46</v>
      </c>
      <c r="I26" s="140" t="s">
        <v>54</v>
      </c>
      <c r="J26" s="140">
        <f>IF(N18="","",N18)</f>
        <v>47</v>
      </c>
      <c r="K26" s="141" t="str">
        <f>IF(P22="","",P22)</f>
        <v/>
      </c>
      <c r="L26" s="140" t="s">
        <v>54</v>
      </c>
      <c r="M26" s="140" t="str">
        <f>IF(N22="","",N22)</f>
        <v/>
      </c>
      <c r="N26" s="436"/>
      <c r="O26" s="437"/>
      <c r="P26" s="438"/>
      <c r="Q26" s="439"/>
      <c r="R26" s="440"/>
      <c r="S26" s="440"/>
      <c r="T26" s="440"/>
      <c r="U26" s="441"/>
    </row>
    <row r="27" spans="1:21" s="22" customFormat="1" ht="20.25" thickTop="1" x14ac:dyDescent="0.4"/>
    <row r="28" spans="1:21" s="23" customFormat="1" ht="19.5" x14ac:dyDescent="0.4">
      <c r="A28" s="69" t="s">
        <v>8</v>
      </c>
    </row>
    <row r="29" spans="1:21" s="22" customFormat="1" ht="19.5" x14ac:dyDescent="0.4">
      <c r="A29" s="22" t="s">
        <v>93</v>
      </c>
    </row>
    <row r="30" spans="1:21" s="22" customFormat="1" ht="19.5" x14ac:dyDescent="0.4">
      <c r="A30" s="22" t="s">
        <v>94</v>
      </c>
    </row>
    <row r="31" spans="1:21" s="22" customFormat="1" ht="19.5" x14ac:dyDescent="0.4">
      <c r="A31" s="22" t="s">
        <v>95</v>
      </c>
    </row>
    <row r="32" spans="1:21" s="22" customFormat="1" ht="19.5" x14ac:dyDescent="0.4">
      <c r="A32" s="22" t="s">
        <v>96</v>
      </c>
    </row>
    <row r="33" spans="1:30" s="22" customFormat="1" ht="19.5" x14ac:dyDescent="0.4">
      <c r="A33" s="22" t="s">
        <v>93</v>
      </c>
    </row>
    <row r="34" spans="1:30" s="22" customFormat="1" ht="19.5" x14ac:dyDescent="0.4">
      <c r="A34" s="22" t="s">
        <v>9</v>
      </c>
    </row>
    <row r="35" spans="1:30" s="15" customFormat="1" ht="22.5" x14ac:dyDescent="0.4">
      <c r="A35" s="70" t="s">
        <v>10</v>
      </c>
      <c r="B35" s="445" t="str">
        <f t="shared" ref="B35:B42" si="4">IF(E44="","",VLOOKUP(E44,$B$44:$C$50,2,FALSE))</f>
        <v>岩手女子</v>
      </c>
      <c r="C35" s="445"/>
      <c r="D35" s="71" t="s">
        <v>54</v>
      </c>
      <c r="E35" s="445" t="str">
        <f t="shared" ref="E35:E42" si="5">IF(F44="","",VLOOKUP(F44,$B$44:$C$50,2,FALSE))</f>
        <v>盛岡商業</v>
      </c>
      <c r="F35" s="445"/>
      <c r="G35" s="442" t="str">
        <f t="shared" ref="G35:G42" si="6">IF(G44="","",VLOOKUP(G44,$B$44:$C$50,2,FALSE))</f>
        <v>盛岡農業</v>
      </c>
      <c r="H35" s="442"/>
      <c r="I35" s="72" t="s">
        <v>54</v>
      </c>
      <c r="J35" s="442" t="str">
        <f t="shared" ref="J35:J42" si="7">IF(H44="","",VLOOKUP(H44,$B$44:$C$50,2,FALSE))</f>
        <v>盛岡第四</v>
      </c>
      <c r="K35" s="442"/>
      <c r="L35" s="445" t="str">
        <f t="shared" ref="L35:L42" si="8">IF(I44="","",VLOOKUP(I44,$B$44:$C$50,2,FALSE))</f>
        <v>岩手女子</v>
      </c>
      <c r="M35" s="445"/>
      <c r="N35" s="71" t="s">
        <v>54</v>
      </c>
      <c r="O35" s="445" t="str">
        <f t="shared" ref="O35:O42" si="9">IF(J44="","",VLOOKUP(J44,$B$44:$C$50,2,FALSE))</f>
        <v>盛岡誠桜</v>
      </c>
      <c r="P35" s="445"/>
      <c r="Q35" s="442" t="str">
        <f t="shared" ref="Q35:Q42" si="10">IF(K44="","",VLOOKUP(K44,$B$44:$C$50,2,FALSE))</f>
        <v>盛岡商業</v>
      </c>
      <c r="R35" s="442"/>
      <c r="S35" s="72" t="s">
        <v>54</v>
      </c>
      <c r="T35" s="442" t="str">
        <f t="shared" ref="T35:T42" si="11">IF(L44="","",VLOOKUP(L44,$B$44:$C$50,2,FALSE))</f>
        <v>盛岡第四</v>
      </c>
      <c r="U35" s="442"/>
      <c r="Y35" s="18"/>
      <c r="Z35" s="18"/>
      <c r="AA35" s="18"/>
      <c r="AD35" s="18"/>
    </row>
    <row r="36" spans="1:30" s="15" customFormat="1" ht="22.5" x14ac:dyDescent="0.4">
      <c r="A36" s="73"/>
      <c r="B36" s="443" t="str">
        <f t="shared" si="4"/>
        <v>盛岡農業</v>
      </c>
      <c r="C36" s="443"/>
      <c r="D36" s="74" t="s">
        <v>54</v>
      </c>
      <c r="E36" s="443" t="str">
        <f t="shared" si="5"/>
        <v>盛岡誠桜</v>
      </c>
      <c r="F36" s="443"/>
      <c r="G36" s="444" t="str">
        <f t="shared" si="6"/>
        <v/>
      </c>
      <c r="H36" s="444"/>
      <c r="I36" s="75"/>
      <c r="J36" s="444" t="str">
        <f t="shared" si="7"/>
        <v/>
      </c>
      <c r="K36" s="444"/>
      <c r="L36" s="443" t="str">
        <f t="shared" si="8"/>
        <v/>
      </c>
      <c r="M36" s="443"/>
      <c r="N36" s="74"/>
      <c r="O36" s="443" t="str">
        <f t="shared" si="9"/>
        <v/>
      </c>
      <c r="P36" s="443"/>
      <c r="Q36" s="444" t="str">
        <f t="shared" si="10"/>
        <v/>
      </c>
      <c r="R36" s="444"/>
      <c r="S36" s="75"/>
      <c r="T36" s="444" t="str">
        <f t="shared" si="11"/>
        <v/>
      </c>
      <c r="U36" s="444"/>
      <c r="Y36" s="18"/>
      <c r="Z36" s="18"/>
      <c r="AA36" s="18"/>
      <c r="AD36" s="18"/>
    </row>
    <row r="37" spans="1:30" s="15" customFormat="1" ht="22.5" x14ac:dyDescent="0.4">
      <c r="A37" s="15" t="s">
        <v>12</v>
      </c>
      <c r="B37" s="447" t="str">
        <f t="shared" si="4"/>
        <v>岩手女子</v>
      </c>
      <c r="C37" s="447"/>
      <c r="D37" s="76" t="s">
        <v>54</v>
      </c>
      <c r="E37" s="447" t="str">
        <f t="shared" si="5"/>
        <v>盛岡農業</v>
      </c>
      <c r="F37" s="447"/>
      <c r="G37" s="446" t="str">
        <f t="shared" si="6"/>
        <v>盛岡商業</v>
      </c>
      <c r="H37" s="446"/>
      <c r="I37" s="77" t="s">
        <v>54</v>
      </c>
      <c r="J37" s="446" t="str">
        <f t="shared" si="7"/>
        <v>盛岡誠桜</v>
      </c>
      <c r="K37" s="446"/>
      <c r="L37" s="447" t="str">
        <f t="shared" si="8"/>
        <v>盛岡第四</v>
      </c>
      <c r="M37" s="447"/>
      <c r="N37" s="76" t="s">
        <v>54</v>
      </c>
      <c r="O37" s="447" t="str">
        <f t="shared" si="9"/>
        <v>盛岡誠桜</v>
      </c>
      <c r="P37" s="447"/>
      <c r="Q37" s="446" t="str">
        <f t="shared" si="10"/>
        <v>盛岡商業</v>
      </c>
      <c r="R37" s="446"/>
      <c r="S37" s="77" t="s">
        <v>54</v>
      </c>
      <c r="T37" s="446" t="str">
        <f t="shared" si="11"/>
        <v>盛岡農業</v>
      </c>
      <c r="U37" s="446"/>
      <c r="Y37" s="18"/>
      <c r="Z37" s="18"/>
      <c r="AA37" s="18"/>
      <c r="AD37" s="18"/>
    </row>
    <row r="38" spans="1:30" s="15" customFormat="1" ht="22.5" x14ac:dyDescent="0.4">
      <c r="B38" s="447" t="str">
        <f t="shared" si="4"/>
        <v>岩手女子</v>
      </c>
      <c r="C38" s="447"/>
      <c r="D38" s="76" t="s">
        <v>54</v>
      </c>
      <c r="E38" s="447" t="str">
        <f t="shared" si="5"/>
        <v>盛岡第四</v>
      </c>
      <c r="F38" s="447"/>
      <c r="G38" s="446" t="str">
        <f t="shared" si="6"/>
        <v/>
      </c>
      <c r="H38" s="446"/>
      <c r="I38" s="77"/>
      <c r="J38" s="446" t="str">
        <f t="shared" si="7"/>
        <v/>
      </c>
      <c r="K38" s="446"/>
      <c r="L38" s="447" t="str">
        <f t="shared" si="8"/>
        <v/>
      </c>
      <c r="M38" s="447"/>
      <c r="N38" s="76"/>
      <c r="O38" s="447" t="str">
        <f t="shared" si="9"/>
        <v/>
      </c>
      <c r="P38" s="447"/>
      <c r="Q38" s="446" t="str">
        <f t="shared" si="10"/>
        <v/>
      </c>
      <c r="R38" s="446"/>
      <c r="S38" s="77"/>
      <c r="T38" s="446" t="str">
        <f t="shared" si="11"/>
        <v/>
      </c>
      <c r="U38" s="446"/>
      <c r="Y38" s="18"/>
      <c r="Z38" s="18"/>
      <c r="AA38" s="18"/>
      <c r="AD38" s="18"/>
    </row>
    <row r="39" spans="1:30" s="15" customFormat="1" ht="22.5" x14ac:dyDescent="0.4">
      <c r="A39" s="70" t="s">
        <v>13</v>
      </c>
      <c r="B39" s="445" t="str">
        <f t="shared" si="4"/>
        <v>岩手女子</v>
      </c>
      <c r="C39" s="445"/>
      <c r="D39" s="71" t="s">
        <v>54</v>
      </c>
      <c r="E39" s="445" t="str">
        <f t="shared" si="5"/>
        <v>盛岡商業</v>
      </c>
      <c r="F39" s="445"/>
      <c r="G39" s="442" t="str">
        <f t="shared" si="6"/>
        <v>盛岡農業</v>
      </c>
      <c r="H39" s="442"/>
      <c r="I39" s="72" t="s">
        <v>54</v>
      </c>
      <c r="J39" s="442" t="str">
        <f t="shared" si="7"/>
        <v>盛岡第四</v>
      </c>
      <c r="K39" s="442"/>
      <c r="L39" s="445" t="str">
        <f t="shared" si="8"/>
        <v>岩手女子</v>
      </c>
      <c r="M39" s="445"/>
      <c r="N39" s="71" t="s">
        <v>54</v>
      </c>
      <c r="O39" s="445" t="str">
        <f t="shared" si="9"/>
        <v>盛岡誠桜</v>
      </c>
      <c r="P39" s="445"/>
      <c r="Q39" s="442" t="str">
        <f t="shared" si="10"/>
        <v>盛岡商業</v>
      </c>
      <c r="R39" s="442"/>
      <c r="S39" s="72" t="s">
        <v>54</v>
      </c>
      <c r="T39" s="442" t="str">
        <f t="shared" si="11"/>
        <v>盛岡第四</v>
      </c>
      <c r="U39" s="442"/>
      <c r="Y39" s="18"/>
      <c r="Z39" s="18"/>
      <c r="AA39" s="18"/>
      <c r="AD39" s="18"/>
    </row>
    <row r="40" spans="1:30" s="15" customFormat="1" ht="22.5" x14ac:dyDescent="0.4">
      <c r="A40" s="73"/>
      <c r="B40" s="443" t="str">
        <f t="shared" si="4"/>
        <v>盛岡農業</v>
      </c>
      <c r="C40" s="443"/>
      <c r="D40" s="74" t="s">
        <v>54</v>
      </c>
      <c r="E40" s="443" t="str">
        <f t="shared" si="5"/>
        <v>盛岡誠桜</v>
      </c>
      <c r="F40" s="443"/>
      <c r="G40" s="444" t="str">
        <f t="shared" si="6"/>
        <v/>
      </c>
      <c r="H40" s="444"/>
      <c r="I40" s="75"/>
      <c r="J40" s="444" t="str">
        <f t="shared" si="7"/>
        <v/>
      </c>
      <c r="K40" s="444"/>
      <c r="L40" s="443" t="str">
        <f t="shared" si="8"/>
        <v/>
      </c>
      <c r="M40" s="443"/>
      <c r="N40" s="74"/>
      <c r="O40" s="443" t="str">
        <f t="shared" si="9"/>
        <v/>
      </c>
      <c r="P40" s="443"/>
      <c r="Q40" s="444" t="str">
        <f t="shared" si="10"/>
        <v/>
      </c>
      <c r="R40" s="444"/>
      <c r="S40" s="75"/>
      <c r="T40" s="444" t="str">
        <f t="shared" si="11"/>
        <v/>
      </c>
      <c r="U40" s="444"/>
    </row>
    <row r="41" spans="1:30" s="15" customFormat="1" ht="22.5" x14ac:dyDescent="0.4">
      <c r="A41" s="15" t="s">
        <v>14</v>
      </c>
      <c r="B41" s="447" t="str">
        <f t="shared" si="4"/>
        <v>岩手女子</v>
      </c>
      <c r="C41" s="447"/>
      <c r="D41" s="76" t="s">
        <v>54</v>
      </c>
      <c r="E41" s="447" t="str">
        <f t="shared" si="5"/>
        <v>盛岡農業</v>
      </c>
      <c r="F41" s="447"/>
      <c r="G41" s="446" t="str">
        <f t="shared" si="6"/>
        <v>盛岡商業</v>
      </c>
      <c r="H41" s="446"/>
      <c r="I41" s="77" t="s">
        <v>54</v>
      </c>
      <c r="J41" s="446" t="str">
        <f t="shared" si="7"/>
        <v>盛岡誠桜</v>
      </c>
      <c r="K41" s="446"/>
      <c r="L41" s="447" t="str">
        <f t="shared" si="8"/>
        <v>盛岡第四</v>
      </c>
      <c r="M41" s="447"/>
      <c r="N41" s="76" t="s">
        <v>54</v>
      </c>
      <c r="O41" s="447" t="str">
        <f t="shared" si="9"/>
        <v>盛岡誠桜</v>
      </c>
      <c r="P41" s="447"/>
      <c r="Q41" s="446" t="str">
        <f t="shared" si="10"/>
        <v>盛岡商業</v>
      </c>
      <c r="R41" s="446"/>
      <c r="S41" s="77" t="s">
        <v>54</v>
      </c>
      <c r="T41" s="446" t="str">
        <f t="shared" si="11"/>
        <v>盛岡農業</v>
      </c>
      <c r="U41" s="446"/>
    </row>
    <row r="42" spans="1:30" s="15" customFormat="1" ht="22.5" x14ac:dyDescent="0.4">
      <c r="B42" s="447" t="str">
        <f t="shared" si="4"/>
        <v>岩手女子</v>
      </c>
      <c r="C42" s="447"/>
      <c r="D42" s="76" t="s">
        <v>54</v>
      </c>
      <c r="E42" s="447" t="str">
        <f t="shared" si="5"/>
        <v>盛岡第四</v>
      </c>
      <c r="F42" s="447"/>
      <c r="G42" s="446" t="str">
        <f t="shared" si="6"/>
        <v/>
      </c>
      <c r="H42" s="446"/>
      <c r="I42" s="77"/>
      <c r="J42" s="446" t="str">
        <f t="shared" si="7"/>
        <v/>
      </c>
      <c r="K42" s="446"/>
      <c r="L42" s="447" t="str">
        <f t="shared" si="8"/>
        <v/>
      </c>
      <c r="M42" s="447"/>
      <c r="N42" s="76"/>
      <c r="O42" s="447" t="str">
        <f t="shared" si="9"/>
        <v/>
      </c>
      <c r="P42" s="447"/>
      <c r="Q42" s="446" t="str">
        <f t="shared" si="10"/>
        <v/>
      </c>
      <c r="R42" s="446"/>
      <c r="S42" s="77"/>
      <c r="T42" s="446" t="str">
        <f t="shared" si="11"/>
        <v/>
      </c>
      <c r="U42" s="446"/>
    </row>
    <row r="43" spans="1:30" s="5" customFormat="1" ht="24.75" x14ac:dyDescent="0.4"/>
    <row r="44" spans="1:30" x14ac:dyDescent="0.4">
      <c r="B44" s="1">
        <v>1</v>
      </c>
      <c r="C44" s="1" t="str">
        <f>B6</f>
        <v>岩手女子</v>
      </c>
      <c r="D44" s="1">
        <v>1</v>
      </c>
      <c r="E44" s="1">
        <v>1</v>
      </c>
      <c r="F44" s="1">
        <v>2</v>
      </c>
      <c r="G44" s="1">
        <v>3</v>
      </c>
      <c r="H44" s="1">
        <v>4</v>
      </c>
      <c r="I44" s="1">
        <v>1</v>
      </c>
      <c r="J44" s="1">
        <v>5</v>
      </c>
      <c r="K44" s="1">
        <v>2</v>
      </c>
      <c r="L44" s="1">
        <v>4</v>
      </c>
      <c r="O44" s="1">
        <v>1</v>
      </c>
      <c r="P44" s="1">
        <v>8</v>
      </c>
    </row>
    <row r="45" spans="1:30" x14ac:dyDescent="0.4">
      <c r="B45" s="1">
        <v>2</v>
      </c>
      <c r="C45" s="1" t="str">
        <f>E6</f>
        <v>盛岡商業</v>
      </c>
      <c r="D45" s="1">
        <v>1</v>
      </c>
      <c r="E45" s="1">
        <v>3</v>
      </c>
      <c r="F45" s="1">
        <v>5</v>
      </c>
      <c r="O45" s="1">
        <v>2</v>
      </c>
      <c r="P45" s="1">
        <v>8</v>
      </c>
    </row>
    <row r="46" spans="1:30" x14ac:dyDescent="0.4">
      <c r="B46" s="1">
        <v>3</v>
      </c>
      <c r="C46" s="1" t="str">
        <f>H6</f>
        <v>盛岡農業</v>
      </c>
      <c r="D46" s="1">
        <v>2</v>
      </c>
      <c r="E46" s="1">
        <v>1</v>
      </c>
      <c r="F46" s="1">
        <v>3</v>
      </c>
      <c r="G46" s="1">
        <v>2</v>
      </c>
      <c r="H46" s="1">
        <v>5</v>
      </c>
      <c r="I46" s="1">
        <v>4</v>
      </c>
      <c r="J46" s="1">
        <v>5</v>
      </c>
      <c r="K46" s="1">
        <v>2</v>
      </c>
      <c r="L46" s="1">
        <v>3</v>
      </c>
      <c r="O46" s="1">
        <v>3</v>
      </c>
      <c r="P46" s="1">
        <v>8</v>
      </c>
    </row>
    <row r="47" spans="1:30" x14ac:dyDescent="0.4">
      <c r="B47" s="1">
        <v>4</v>
      </c>
      <c r="C47" s="1" t="str">
        <f>K6</f>
        <v>盛岡第四</v>
      </c>
      <c r="D47" s="1">
        <v>2</v>
      </c>
      <c r="E47" s="1">
        <v>1</v>
      </c>
      <c r="F47" s="1">
        <v>4</v>
      </c>
      <c r="O47" s="1">
        <v>4</v>
      </c>
      <c r="P47" s="1">
        <v>8</v>
      </c>
    </row>
    <row r="48" spans="1:30" x14ac:dyDescent="0.4">
      <c r="B48" s="1">
        <v>5</v>
      </c>
      <c r="C48" s="1" t="str">
        <f>N6</f>
        <v>盛岡誠桜</v>
      </c>
      <c r="D48" s="1">
        <v>3</v>
      </c>
      <c r="E48" s="1">
        <v>1</v>
      </c>
      <c r="F48" s="1">
        <v>2</v>
      </c>
      <c r="G48" s="1">
        <v>3</v>
      </c>
      <c r="H48" s="1">
        <v>4</v>
      </c>
      <c r="I48" s="1">
        <v>1</v>
      </c>
      <c r="J48" s="1">
        <v>5</v>
      </c>
      <c r="K48" s="1">
        <v>2</v>
      </c>
      <c r="L48" s="1">
        <v>4</v>
      </c>
      <c r="O48" s="1">
        <v>5</v>
      </c>
      <c r="P48" s="1">
        <v>8</v>
      </c>
    </row>
    <row r="49" spans="2:15" x14ac:dyDescent="0.4">
      <c r="B49" s="1">
        <v>6</v>
      </c>
      <c r="D49" s="1">
        <v>3</v>
      </c>
      <c r="E49" s="1">
        <v>3</v>
      </c>
      <c r="F49" s="1">
        <v>5</v>
      </c>
      <c r="O49" s="1">
        <v>6</v>
      </c>
    </row>
    <row r="50" spans="2:15" x14ac:dyDescent="0.4">
      <c r="B50" s="1">
        <v>7</v>
      </c>
      <c r="D50" s="1">
        <v>4</v>
      </c>
      <c r="E50" s="1">
        <v>1</v>
      </c>
      <c r="F50" s="1">
        <v>3</v>
      </c>
      <c r="G50" s="1">
        <v>2</v>
      </c>
      <c r="H50" s="1">
        <v>5</v>
      </c>
      <c r="I50" s="1">
        <v>4</v>
      </c>
      <c r="J50" s="1">
        <v>5</v>
      </c>
      <c r="K50" s="1">
        <v>2</v>
      </c>
      <c r="L50" s="1">
        <v>3</v>
      </c>
    </row>
    <row r="51" spans="2:15" x14ac:dyDescent="0.4">
      <c r="D51" s="1">
        <v>4</v>
      </c>
      <c r="E51" s="1">
        <v>1</v>
      </c>
      <c r="F51" s="1">
        <v>4</v>
      </c>
    </row>
  </sheetData>
  <mergeCells count="159">
    <mergeCell ref="N5:P5"/>
    <mergeCell ref="Q41:R41"/>
    <mergeCell ref="T41:U41"/>
    <mergeCell ref="B42:C42"/>
    <mergeCell ref="E42:F42"/>
    <mergeCell ref="G42:H42"/>
    <mergeCell ref="J42:K42"/>
    <mergeCell ref="L42:M42"/>
    <mergeCell ref="O42:P42"/>
    <mergeCell ref="Q42:R42"/>
    <mergeCell ref="T42:U42"/>
    <mergeCell ref="B41:C41"/>
    <mergeCell ref="E41:F41"/>
    <mergeCell ref="G41:H41"/>
    <mergeCell ref="J41:K41"/>
    <mergeCell ref="L41:M41"/>
    <mergeCell ref="O41:P41"/>
    <mergeCell ref="Q39:R39"/>
    <mergeCell ref="T39:U39"/>
    <mergeCell ref="B40:C40"/>
    <mergeCell ref="E40:F40"/>
    <mergeCell ref="G40:H40"/>
    <mergeCell ref="J40:K40"/>
    <mergeCell ref="L40:M40"/>
    <mergeCell ref="O40:P40"/>
    <mergeCell ref="Q40:R40"/>
    <mergeCell ref="T40:U40"/>
    <mergeCell ref="B39:C39"/>
    <mergeCell ref="E39:F39"/>
    <mergeCell ref="G39:H39"/>
    <mergeCell ref="J39:K39"/>
    <mergeCell ref="L39:M39"/>
    <mergeCell ref="O39:P39"/>
    <mergeCell ref="Q37:R37"/>
    <mergeCell ref="T37:U37"/>
    <mergeCell ref="B38:C38"/>
    <mergeCell ref="E38:F38"/>
    <mergeCell ref="G38:H38"/>
    <mergeCell ref="J38:K38"/>
    <mergeCell ref="L38:M38"/>
    <mergeCell ref="O38:P38"/>
    <mergeCell ref="Q38:R38"/>
    <mergeCell ref="T38:U38"/>
    <mergeCell ref="B37:C37"/>
    <mergeCell ref="E37:F37"/>
    <mergeCell ref="G37:H37"/>
    <mergeCell ref="J37:K37"/>
    <mergeCell ref="L37:M37"/>
    <mergeCell ref="O37:P37"/>
    <mergeCell ref="Q35:R35"/>
    <mergeCell ref="T35:U35"/>
    <mergeCell ref="B36:C36"/>
    <mergeCell ref="E36:F36"/>
    <mergeCell ref="G36:H36"/>
    <mergeCell ref="J36:K36"/>
    <mergeCell ref="L36:M36"/>
    <mergeCell ref="O36:P36"/>
    <mergeCell ref="Q36:R36"/>
    <mergeCell ref="T36:U36"/>
    <mergeCell ref="B35:C35"/>
    <mergeCell ref="E35:F35"/>
    <mergeCell ref="G35:H35"/>
    <mergeCell ref="J35:K35"/>
    <mergeCell ref="L35:M35"/>
    <mergeCell ref="O35:P35"/>
    <mergeCell ref="Q23:Q26"/>
    <mergeCell ref="R23:R26"/>
    <mergeCell ref="S23:S26"/>
    <mergeCell ref="T23:T26"/>
    <mergeCell ref="U23:U26"/>
    <mergeCell ref="B25:D25"/>
    <mergeCell ref="E25:G25"/>
    <mergeCell ref="H25:J25"/>
    <mergeCell ref="K25:M25"/>
    <mergeCell ref="A19:A22"/>
    <mergeCell ref="B19:D19"/>
    <mergeCell ref="E19:G19"/>
    <mergeCell ref="H19:J19"/>
    <mergeCell ref="K19:M22"/>
    <mergeCell ref="N19:P19"/>
    <mergeCell ref="A23:A26"/>
    <mergeCell ref="B23:D23"/>
    <mergeCell ref="E23:G23"/>
    <mergeCell ref="H23:J23"/>
    <mergeCell ref="K23:M23"/>
    <mergeCell ref="N23:P26"/>
    <mergeCell ref="T19:T22"/>
    <mergeCell ref="U19:U22"/>
    <mergeCell ref="B21:D21"/>
    <mergeCell ref="E21:G21"/>
    <mergeCell ref="H21:J21"/>
    <mergeCell ref="N21:P21"/>
    <mergeCell ref="Q19:Q22"/>
    <mergeCell ref="R19:R22"/>
    <mergeCell ref="S19:S22"/>
    <mergeCell ref="T15:T18"/>
    <mergeCell ref="U15:U18"/>
    <mergeCell ref="B17:D17"/>
    <mergeCell ref="E17:G17"/>
    <mergeCell ref="K17:M17"/>
    <mergeCell ref="N17:P17"/>
    <mergeCell ref="T11:T14"/>
    <mergeCell ref="U11:U14"/>
    <mergeCell ref="B13:D13"/>
    <mergeCell ref="H13:J13"/>
    <mergeCell ref="K13:M13"/>
    <mergeCell ref="A15:A18"/>
    <mergeCell ref="B15:D15"/>
    <mergeCell ref="E15:G15"/>
    <mergeCell ref="H15:J18"/>
    <mergeCell ref="K15:M15"/>
    <mergeCell ref="N15:P15"/>
    <mergeCell ref="Q11:Q14"/>
    <mergeCell ref="R11:R14"/>
    <mergeCell ref="S11:S14"/>
    <mergeCell ref="Q15:Q18"/>
    <mergeCell ref="R15:R18"/>
    <mergeCell ref="S15:S18"/>
    <mergeCell ref="N13:P13"/>
    <mergeCell ref="A11:A14"/>
    <mergeCell ref="B11:D11"/>
    <mergeCell ref="E11:G14"/>
    <mergeCell ref="H11:J11"/>
    <mergeCell ref="K11:M11"/>
    <mergeCell ref="N11:P11"/>
    <mergeCell ref="E9:G9"/>
    <mergeCell ref="H9:J9"/>
    <mergeCell ref="K9:M9"/>
    <mergeCell ref="N9:P9"/>
    <mergeCell ref="A7:A10"/>
    <mergeCell ref="B7:D10"/>
    <mergeCell ref="E7:G7"/>
    <mergeCell ref="H7:J7"/>
    <mergeCell ref="K7:M7"/>
    <mergeCell ref="N7:P7"/>
    <mergeCell ref="Q7:Q10"/>
    <mergeCell ref="R7:R10"/>
    <mergeCell ref="S7:S10"/>
    <mergeCell ref="T7:T10"/>
    <mergeCell ref="A1:U1"/>
    <mergeCell ref="B2:C2"/>
    <mergeCell ref="F2:G2"/>
    <mergeCell ref="I2:J2"/>
    <mergeCell ref="O2:Q2"/>
    <mergeCell ref="B6:D6"/>
    <mergeCell ref="E6:G6"/>
    <mergeCell ref="H6:J6"/>
    <mergeCell ref="K6:M6"/>
    <mergeCell ref="N6:P6"/>
    <mergeCell ref="U7:U10"/>
    <mergeCell ref="B4:D4"/>
    <mergeCell ref="B5:D5"/>
    <mergeCell ref="E4:G4"/>
    <mergeCell ref="H4:J4"/>
    <mergeCell ref="K4:M4"/>
    <mergeCell ref="N4:P4"/>
    <mergeCell ref="E5:G5"/>
    <mergeCell ref="H5:J5"/>
    <mergeCell ref="K5:M5"/>
  </mergeCells>
  <phoneticPr fontId="2"/>
  <conditionalFormatting sqref="B7 E7:P10">
    <cfRule type="cellIs" dxfId="14" priority="5" operator="equal">
      <formula>"○"</formula>
    </cfRule>
  </conditionalFormatting>
  <conditionalFormatting sqref="B11:E11 H11:P14 B12:D14">
    <cfRule type="cellIs" dxfId="13" priority="4" operator="equal">
      <formula>"○"</formula>
    </cfRule>
  </conditionalFormatting>
  <conditionalFormatting sqref="B15:H15 K15:P18 B16:G18">
    <cfRule type="cellIs" dxfId="12" priority="3" operator="equal">
      <formula>"○"</formula>
    </cfRule>
  </conditionalFormatting>
  <conditionalFormatting sqref="B19:K19 N19:P22 B20:J22">
    <cfRule type="cellIs" dxfId="11" priority="2" operator="equal">
      <formula>"○"</formula>
    </cfRule>
  </conditionalFormatting>
  <conditionalFormatting sqref="B23:N23 B24:M26">
    <cfRule type="cellIs" dxfId="10" priority="1" operator="equal">
      <formula>"○"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colBreaks count="1" manualBreakCount="1">
    <brk id="2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9A61A-A2B2-47F8-8BEC-58CB1BCAD1F9}">
  <sheetPr>
    <tabColor rgb="FFFF0000"/>
    <pageSetUpPr fitToPage="1"/>
  </sheetPr>
  <dimension ref="A1:AD51"/>
  <sheetViews>
    <sheetView view="pageBreakPreview" topLeftCell="A4" zoomScale="60" zoomScaleNormal="55" workbookViewId="0">
      <selection activeCell="AC17" sqref="AC17"/>
    </sheetView>
  </sheetViews>
  <sheetFormatPr defaultColWidth="9" defaultRowHeight="18.75" x14ac:dyDescent="0.4"/>
  <cols>
    <col min="1" max="1" width="18.5" style="1" customWidth="1"/>
    <col min="2" max="21" width="8.5" style="1" customWidth="1"/>
    <col min="22" max="22" width="9" style="1"/>
    <col min="23" max="23" width="4.5" style="1" bestFit="1" customWidth="1"/>
    <col min="24" max="24" width="4" style="1" bestFit="1" customWidth="1"/>
    <col min="25" max="25" width="6" style="1" customWidth="1"/>
    <col min="26" max="26" width="3.5" style="1" bestFit="1" customWidth="1"/>
    <col min="27" max="27" width="4" style="1" bestFit="1" customWidth="1"/>
    <col min="28" max="16384" width="9" style="1"/>
  </cols>
  <sheetData>
    <row r="1" spans="1:21" ht="51" customHeight="1" x14ac:dyDescent="0.4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1:21" ht="31.5" customHeight="1" x14ac:dyDescent="0.4">
      <c r="A2" s="56"/>
      <c r="B2" s="201" t="e">
        <v>#N/A</v>
      </c>
      <c r="C2" s="201"/>
      <c r="D2" s="3" t="s">
        <v>1</v>
      </c>
      <c r="E2" s="19"/>
      <c r="F2" s="284" t="s">
        <v>71</v>
      </c>
      <c r="G2" s="284"/>
      <c r="H2" s="57"/>
      <c r="I2" s="285" t="s">
        <v>39</v>
      </c>
      <c r="J2" s="285"/>
      <c r="K2" s="57" t="s">
        <v>92</v>
      </c>
      <c r="L2" s="56"/>
      <c r="M2" s="57"/>
      <c r="N2" s="56"/>
      <c r="O2" s="285" t="s">
        <v>55</v>
      </c>
      <c r="P2" s="285"/>
      <c r="Q2" s="285"/>
      <c r="R2" s="57" t="s">
        <v>2</v>
      </c>
      <c r="S2" s="56"/>
      <c r="T2" s="56"/>
      <c r="U2" s="56"/>
    </row>
    <row r="3" spans="1:21" ht="15" customHeight="1" x14ac:dyDescent="0.4">
      <c r="A3" s="56"/>
      <c r="B3" s="78"/>
      <c r="C3" s="78"/>
      <c r="D3" s="3"/>
      <c r="E3" s="19"/>
      <c r="F3" s="81"/>
      <c r="G3" s="81"/>
      <c r="H3" s="57"/>
      <c r="I3" s="82"/>
      <c r="J3" s="82"/>
      <c r="K3" s="57"/>
      <c r="L3" s="56"/>
      <c r="M3" s="57"/>
      <c r="N3" s="56"/>
      <c r="O3" s="82"/>
      <c r="P3" s="82"/>
      <c r="Q3" s="82"/>
      <c r="R3" s="57"/>
      <c r="S3" s="56"/>
      <c r="T3" s="56"/>
      <c r="U3" s="56"/>
    </row>
    <row r="4" spans="1:21" s="88" customFormat="1" ht="24" customHeight="1" x14ac:dyDescent="0.4">
      <c r="B4" s="376" t="s">
        <v>86</v>
      </c>
      <c r="C4" s="376"/>
      <c r="D4" s="376"/>
      <c r="E4" s="376" t="s">
        <v>87</v>
      </c>
      <c r="F4" s="376"/>
      <c r="G4" s="376"/>
      <c r="H4" s="376" t="s">
        <v>88</v>
      </c>
      <c r="I4" s="376"/>
      <c r="J4" s="376"/>
      <c r="K4" s="376" t="s">
        <v>89</v>
      </c>
      <c r="L4" s="376"/>
      <c r="M4" s="376"/>
      <c r="N4" s="376" t="s">
        <v>90</v>
      </c>
      <c r="O4" s="376"/>
      <c r="P4" s="376"/>
    </row>
    <row r="5" spans="1:21" s="88" customFormat="1" ht="24" customHeight="1" thickBot="1" x14ac:dyDescent="0.45">
      <c r="B5" s="376" t="str">
        <f>B6</f>
        <v>花 巻 北</v>
      </c>
      <c r="C5" s="376"/>
      <c r="D5" s="376"/>
      <c r="E5" s="376" t="str">
        <f t="shared" ref="E5" si="0">E6</f>
        <v>専大北上</v>
      </c>
      <c r="F5" s="376"/>
      <c r="G5" s="376"/>
      <c r="H5" s="376" t="str">
        <f t="shared" ref="H5" si="1">H6</f>
        <v>北上翔南</v>
      </c>
      <c r="I5" s="376"/>
      <c r="J5" s="376"/>
      <c r="K5" s="376" t="str">
        <f t="shared" ref="K5" si="2">K6</f>
        <v>岩谷堂・金ケ崎</v>
      </c>
      <c r="L5" s="376"/>
      <c r="M5" s="376"/>
      <c r="N5" s="376" t="str">
        <f t="shared" ref="N5" si="3">N6</f>
        <v>花 巻 南</v>
      </c>
      <c r="O5" s="376"/>
      <c r="P5" s="376"/>
    </row>
    <row r="6" spans="1:21" ht="66" customHeight="1" thickTop="1" thickBot="1" x14ac:dyDescent="0.45">
      <c r="A6" s="68"/>
      <c r="B6" s="286" t="s">
        <v>32</v>
      </c>
      <c r="C6" s="287" t="e">
        <v>#REF!</v>
      </c>
      <c r="D6" s="288" t="e">
        <v>#REF!</v>
      </c>
      <c r="E6" s="289" t="s">
        <v>23</v>
      </c>
      <c r="F6" s="287" t="e">
        <v>#REF!</v>
      </c>
      <c r="G6" s="288" t="e">
        <v>#REF!</v>
      </c>
      <c r="H6" s="289" t="s">
        <v>49</v>
      </c>
      <c r="I6" s="287" t="e">
        <v>#REF!</v>
      </c>
      <c r="J6" s="288" t="e">
        <v>#REF!</v>
      </c>
      <c r="K6" s="289" t="s">
        <v>76</v>
      </c>
      <c r="L6" s="287" t="e">
        <v>#REF!</v>
      </c>
      <c r="M6" s="288" t="e">
        <v>#REF!</v>
      </c>
      <c r="N6" s="289" t="s">
        <v>51</v>
      </c>
      <c r="O6" s="287" t="e">
        <v>#REF!</v>
      </c>
      <c r="P6" s="290" t="e">
        <v>#REF!</v>
      </c>
      <c r="Q6" s="59" t="s">
        <v>3</v>
      </c>
      <c r="R6" s="60" t="s">
        <v>4</v>
      </c>
      <c r="S6" s="60" t="s">
        <v>5</v>
      </c>
      <c r="T6" s="60" t="s">
        <v>6</v>
      </c>
      <c r="U6" s="61" t="s">
        <v>7</v>
      </c>
    </row>
    <row r="7" spans="1:21" ht="25.5" thickTop="1" x14ac:dyDescent="0.4">
      <c r="A7" s="300" t="str">
        <f>B6</f>
        <v>花 巻 北</v>
      </c>
      <c r="B7" s="303"/>
      <c r="C7" s="304"/>
      <c r="D7" s="305"/>
      <c r="E7" s="312" t="str">
        <f>IF(E8="","",IF(E8&gt;G8,"○",IF(E8=0,"×","△")))</f>
        <v>○</v>
      </c>
      <c r="F7" s="313"/>
      <c r="G7" s="314"/>
      <c r="H7" s="312" t="str">
        <f>IF(H8="","",IF(H8&gt;J8,"○",IF(H8=0,"×","△")))</f>
        <v/>
      </c>
      <c r="I7" s="313"/>
      <c r="J7" s="314"/>
      <c r="K7" s="312" t="str">
        <f>IF(K8="","",IF(K8&gt;M8,"○",IF(K8=0,"×","△")))</f>
        <v/>
      </c>
      <c r="L7" s="313"/>
      <c r="M7" s="314"/>
      <c r="N7" s="312" t="str">
        <f>IF(N8="","",IF(N8&gt;P8,"○",IF(N8=0,"×","△")))</f>
        <v>○</v>
      </c>
      <c r="O7" s="313"/>
      <c r="P7" s="315"/>
      <c r="Q7" s="316">
        <f>IF(COUNTIF($B7:$P7,"○")+COUNTIF($B9:$P9,"○")+COUNTIF($B7:$P7,"△")+COUNTIF($B9:$P9,"△")+COUNTIF($B7:$P7,"×")+COUNTIF($B9:$P9,"×")&lt;1,"",COUNTIF($B7:$P7,"○")*2+COUNTIF($B9:$P9,"○")*2+COUNTIF($B7:$P7,"△")+COUNTIF($B9:$P9,"△"))</f>
        <v>7</v>
      </c>
      <c r="R7" s="293">
        <f>IF(SUM(B8,E8,H8,K8,N8,B10,E10,K10,N10)=0,"",SUM(B8,E8,H8,K8,N8,B10,E10,K10,N10))</f>
        <v>318</v>
      </c>
      <c r="S7" s="293">
        <f>IF(SUM(D8,G8,J8,M8,P8,D10,G10,J10,M10,P10)=0,"",SUM(D8,G8,J8,M8,P8,D10,G10,J10,M10,P10))</f>
        <v>226</v>
      </c>
      <c r="T7" s="293">
        <f>IFERROR(R7-S7,"")</f>
        <v>92</v>
      </c>
      <c r="U7" s="296"/>
    </row>
    <row r="8" spans="1:21" ht="24.75" x14ac:dyDescent="0.4">
      <c r="A8" s="301"/>
      <c r="B8" s="306"/>
      <c r="C8" s="307"/>
      <c r="D8" s="308"/>
      <c r="E8" s="93">
        <v>69</v>
      </c>
      <c r="F8" s="94" t="s">
        <v>54</v>
      </c>
      <c r="G8" s="95">
        <v>48</v>
      </c>
      <c r="H8" s="148"/>
      <c r="I8" s="100" t="s">
        <v>54</v>
      </c>
      <c r="J8" s="100"/>
      <c r="K8" s="148"/>
      <c r="L8" s="100" t="s">
        <v>54</v>
      </c>
      <c r="M8" s="95"/>
      <c r="N8" s="100">
        <v>87</v>
      </c>
      <c r="O8" s="100" t="s">
        <v>54</v>
      </c>
      <c r="P8" s="134">
        <v>29</v>
      </c>
      <c r="Q8" s="317"/>
      <c r="R8" s="294"/>
      <c r="S8" s="294"/>
      <c r="T8" s="294"/>
      <c r="U8" s="297"/>
    </row>
    <row r="9" spans="1:21" ht="24.75" x14ac:dyDescent="0.4">
      <c r="A9" s="301"/>
      <c r="B9" s="306"/>
      <c r="C9" s="307"/>
      <c r="D9" s="308"/>
      <c r="E9" s="215" t="str">
        <f>IF(E10="","",IF(E10&gt;G10,"○",IF(E10=0,"×","△")))</f>
        <v>△</v>
      </c>
      <c r="F9" s="216"/>
      <c r="G9" s="217"/>
      <c r="H9" s="215" t="str">
        <f>IF(H10="","",IF(H10&gt;J10,"○",IF(H10=0,"×","△")))</f>
        <v/>
      </c>
      <c r="I9" s="216"/>
      <c r="J9" s="217"/>
      <c r="K9" s="215" t="str">
        <f>IF(K10="","",IF(K10&gt;M10,"○",IF(K10=0,"×","△")))</f>
        <v/>
      </c>
      <c r="L9" s="216"/>
      <c r="M9" s="217"/>
      <c r="N9" s="215" t="str">
        <f>IF(N10="","",IF(N10&gt;P10,"○",IF(N10=0,"×","△")))</f>
        <v>○</v>
      </c>
      <c r="O9" s="216"/>
      <c r="P9" s="299"/>
      <c r="Q9" s="662"/>
      <c r="R9" s="663"/>
      <c r="S9" s="663"/>
      <c r="T9" s="294"/>
      <c r="U9" s="297"/>
    </row>
    <row r="10" spans="1:21" ht="24.75" x14ac:dyDescent="0.4">
      <c r="A10" s="302"/>
      <c r="B10" s="309"/>
      <c r="C10" s="310"/>
      <c r="D10" s="311"/>
      <c r="E10" s="93">
        <v>72</v>
      </c>
      <c r="F10" s="94" t="s">
        <v>54</v>
      </c>
      <c r="G10" s="95">
        <v>75</v>
      </c>
      <c r="H10" s="96"/>
      <c r="I10" s="97" t="s">
        <v>54</v>
      </c>
      <c r="J10" s="97"/>
      <c r="K10" s="96"/>
      <c r="L10" s="97" t="s">
        <v>54</v>
      </c>
      <c r="M10" s="103"/>
      <c r="N10" s="97">
        <v>90</v>
      </c>
      <c r="O10" s="97" t="s">
        <v>54</v>
      </c>
      <c r="P10" s="128">
        <v>74</v>
      </c>
      <c r="Q10" s="318"/>
      <c r="R10" s="295"/>
      <c r="S10" s="295"/>
      <c r="T10" s="295"/>
      <c r="U10" s="298"/>
    </row>
    <row r="11" spans="1:21" ht="24.75" x14ac:dyDescent="0.4">
      <c r="A11" s="330" t="str">
        <f>E6</f>
        <v>専大北上</v>
      </c>
      <c r="B11" s="331" t="str">
        <f>IF(B12="","",IF(B12&gt;D12,"○",IF(B12=0,"×","△")))</f>
        <v>△</v>
      </c>
      <c r="C11" s="332"/>
      <c r="D11" s="333"/>
      <c r="E11" s="334"/>
      <c r="F11" s="335"/>
      <c r="G11" s="336"/>
      <c r="H11" s="343" t="str">
        <f>IF(H12="","",IF(H12&gt;J12,"○",IF(H12=0,"×","△")))</f>
        <v>○</v>
      </c>
      <c r="I11" s="332"/>
      <c r="J11" s="333"/>
      <c r="K11" s="343" t="str">
        <f>IF(K12="","",IF(K12&gt;M12,"○",IF(K12=0,"×","△")))</f>
        <v>○</v>
      </c>
      <c r="L11" s="332"/>
      <c r="M11" s="333"/>
      <c r="N11" s="343" t="str">
        <f>IF(N12="","",IF(N12&gt;P12,"○",IF(N12=0,"×","△")))</f>
        <v>○</v>
      </c>
      <c r="O11" s="332"/>
      <c r="P11" s="344"/>
      <c r="Q11" s="345">
        <f>IF(COUNTIF($B11:$P11,"○")+COUNTIF($B13:$P13,"○")+COUNTIF($B11:$P11,"△")+COUNTIF($B13:$P13,"△")+COUNTIF($B11:$P11,"×")+COUNTIF($B13:$P13,"×")&lt;1,"",COUNTIF($B11:$P11,"○")*2+COUNTIF($B13:$P13,"○")*2+COUNTIF($B11:$P11,"△")+COUNTIF($B13:$P13,"△"))</f>
        <v>13</v>
      </c>
      <c r="R11" s="319">
        <f>IF(SUM(B12,E12,H12,K12,N12,B14,E14,K14,N14)=0,"",SUM(B12,E12,H12,K12,N12,B14,E14,K14,N14))</f>
        <v>572</v>
      </c>
      <c r="S11" s="319">
        <f>IF(SUM(D12,G12,J12,M12,P12,D14,G14,J14,M14,P14)=0,"",SUM(D12,G12,J12,M12,P12,D14,G14,J14,M14,P14))</f>
        <v>333</v>
      </c>
      <c r="T11" s="319">
        <f>IFERROR(R11-S11,"")</f>
        <v>239</v>
      </c>
      <c r="U11" s="322"/>
    </row>
    <row r="12" spans="1:21" ht="24.75" x14ac:dyDescent="0.4">
      <c r="A12" s="301"/>
      <c r="B12" s="151">
        <f>IF(G8="","",G8)</f>
        <v>48</v>
      </c>
      <c r="C12" s="152" t="s">
        <v>54</v>
      </c>
      <c r="D12" s="152">
        <f>IF(E8="","",E8)</f>
        <v>69</v>
      </c>
      <c r="E12" s="337"/>
      <c r="F12" s="338"/>
      <c r="G12" s="339"/>
      <c r="H12" s="152">
        <v>107</v>
      </c>
      <c r="I12" s="152" t="s">
        <v>54</v>
      </c>
      <c r="J12" s="152">
        <v>24</v>
      </c>
      <c r="K12" s="153">
        <v>96</v>
      </c>
      <c r="L12" s="152" t="s">
        <v>54</v>
      </c>
      <c r="M12" s="156">
        <v>38</v>
      </c>
      <c r="N12" s="152">
        <v>74</v>
      </c>
      <c r="O12" s="152" t="s">
        <v>54</v>
      </c>
      <c r="P12" s="154">
        <v>20</v>
      </c>
      <c r="Q12" s="346"/>
      <c r="R12" s="320"/>
      <c r="S12" s="320"/>
      <c r="T12" s="320"/>
      <c r="U12" s="323"/>
    </row>
    <row r="13" spans="1:21" ht="24.75" x14ac:dyDescent="0.4">
      <c r="A13" s="301"/>
      <c r="B13" s="325" t="str">
        <f>IF(B14="","",IF(B14&gt;D14,"○",IF(B14=0,"×","△")))</f>
        <v>○</v>
      </c>
      <c r="C13" s="326"/>
      <c r="D13" s="327"/>
      <c r="E13" s="337"/>
      <c r="F13" s="338"/>
      <c r="G13" s="339"/>
      <c r="H13" s="328" t="str">
        <f>IF(H14="","",IF(H14&gt;J14,"○",IF(H14=0,"×","△")))</f>
        <v/>
      </c>
      <c r="I13" s="326"/>
      <c r="J13" s="327"/>
      <c r="K13" s="328" t="str">
        <f>IF(K14="","",IF(K14&gt;M14,"○",IF(K14=0,"×","△")))</f>
        <v>○</v>
      </c>
      <c r="L13" s="326"/>
      <c r="M13" s="327"/>
      <c r="N13" s="328" t="str">
        <f>IF(N14="","",IF(N14&gt;P14,"○",IF(N14=0,"×","△")))</f>
        <v>○</v>
      </c>
      <c r="O13" s="326"/>
      <c r="P13" s="329"/>
      <c r="Q13" s="664"/>
      <c r="R13" s="665"/>
      <c r="S13" s="665"/>
      <c r="T13" s="320"/>
      <c r="U13" s="323"/>
    </row>
    <row r="14" spans="1:21" ht="24.75" x14ac:dyDescent="0.4">
      <c r="A14" s="302"/>
      <c r="B14" s="129">
        <f>IF(G10="","",G10)</f>
        <v>75</v>
      </c>
      <c r="C14" s="130" t="s">
        <v>54</v>
      </c>
      <c r="D14" s="130">
        <f>IF(E10="","",E10)</f>
        <v>72</v>
      </c>
      <c r="E14" s="340"/>
      <c r="F14" s="341"/>
      <c r="G14" s="342"/>
      <c r="H14" s="130"/>
      <c r="I14" s="130" t="s">
        <v>54</v>
      </c>
      <c r="J14" s="130"/>
      <c r="K14" s="131">
        <v>85</v>
      </c>
      <c r="L14" s="130" t="s">
        <v>54</v>
      </c>
      <c r="M14" s="138">
        <v>47</v>
      </c>
      <c r="N14" s="130">
        <v>87</v>
      </c>
      <c r="O14" s="130" t="s">
        <v>54</v>
      </c>
      <c r="P14" s="132">
        <v>63</v>
      </c>
      <c r="Q14" s="347"/>
      <c r="R14" s="321"/>
      <c r="S14" s="321"/>
      <c r="T14" s="321"/>
      <c r="U14" s="324"/>
    </row>
    <row r="15" spans="1:21" ht="24.75" x14ac:dyDescent="0.4">
      <c r="A15" s="330" t="str">
        <f>H6</f>
        <v>北上翔南</v>
      </c>
      <c r="B15" s="351" t="str">
        <f>IF(B16="","",IF(B16&gt;D16,"○",IF(B16=0,"×","△")))</f>
        <v/>
      </c>
      <c r="C15" s="260"/>
      <c r="D15" s="261"/>
      <c r="E15" s="262" t="str">
        <f>IF(E16="","",IF(E16&gt;G16,"○",IF(E16=0,"×","△")))</f>
        <v>△</v>
      </c>
      <c r="F15" s="260"/>
      <c r="G15" s="261"/>
      <c r="H15" s="352"/>
      <c r="I15" s="353"/>
      <c r="J15" s="354"/>
      <c r="K15" s="262" t="str">
        <f>IF(K16="","",IF(K16&gt;M16,"○",IF(K16=0,"×","△")))</f>
        <v/>
      </c>
      <c r="L15" s="260"/>
      <c r="M15" s="261"/>
      <c r="N15" s="262" t="str">
        <f>IF(N16="","",IF(N16&gt;P16,"○",IF(N16=0,"×","△")))</f>
        <v>△</v>
      </c>
      <c r="O15" s="260"/>
      <c r="P15" s="361"/>
      <c r="Q15" s="362">
        <f>IF(COUNTIF($B15:$P15,"○")+COUNTIF($B17:$P17,"○")+COUNTIF($B15:$P15,"△")+COUNTIF($B17:$P17,"△")+COUNTIF($B15:$P15,"×")+COUNTIF($B17:$P17,"×")&lt;1,"",COUNTIF($B15:$P15,"○")*2+COUNTIF($B17:$P17,"○")*2+COUNTIF($B15:$P15,"△")+COUNTIF($B17:$P17,"△"))</f>
        <v>2</v>
      </c>
      <c r="R15" s="348">
        <f>IF(SUM(B16,E16,H16,K16,N16,B18,E18,K18,N18)=0,"",SUM(B16,E16,H16,K16,N16,B18,E18,K18,N18))</f>
        <v>90</v>
      </c>
      <c r="S15" s="348">
        <f>IF(SUM(D16,G16,J16,M16,P16,D18,G18,J18,M18,P18)=0,"",SUM(D16,G16,J16,M16,P16,D18,G18,J18,M18,P18))</f>
        <v>181</v>
      </c>
      <c r="T15" s="348">
        <f>IFERROR(R15-S15,"")</f>
        <v>-91</v>
      </c>
      <c r="U15" s="349"/>
    </row>
    <row r="16" spans="1:21" ht="24.75" x14ac:dyDescent="0.4">
      <c r="A16" s="301"/>
      <c r="B16" s="155" t="str">
        <f>IF(J8="","",J8)</f>
        <v/>
      </c>
      <c r="C16" s="100" t="s">
        <v>54</v>
      </c>
      <c r="D16" s="100" t="str">
        <f>IF(H8="","",H8)</f>
        <v/>
      </c>
      <c r="E16" s="148">
        <f>IF(J12="","",J12)</f>
        <v>24</v>
      </c>
      <c r="F16" s="100" t="s">
        <v>54</v>
      </c>
      <c r="G16" s="100">
        <f>IF(H12="","",H12)</f>
        <v>107</v>
      </c>
      <c r="H16" s="355"/>
      <c r="I16" s="356"/>
      <c r="J16" s="357"/>
      <c r="K16" s="93"/>
      <c r="L16" s="94" t="s">
        <v>54</v>
      </c>
      <c r="M16" s="95"/>
      <c r="N16" s="148">
        <v>66</v>
      </c>
      <c r="O16" s="100" t="s">
        <v>54</v>
      </c>
      <c r="P16" s="134">
        <v>74</v>
      </c>
      <c r="Q16" s="317"/>
      <c r="R16" s="294"/>
      <c r="S16" s="294"/>
      <c r="T16" s="294"/>
      <c r="U16" s="297"/>
    </row>
    <row r="17" spans="1:21" ht="24.75" x14ac:dyDescent="0.4">
      <c r="A17" s="301"/>
      <c r="B17" s="350" t="str">
        <f>IF(B18="","",IF(B18&gt;D18,"○",IF(B18=0,"×","△")))</f>
        <v/>
      </c>
      <c r="C17" s="216"/>
      <c r="D17" s="217"/>
      <c r="E17" s="215" t="str">
        <f>IF(E18="","",IF(E18&gt;G18,"○",IF(E18=0,"×","△")))</f>
        <v/>
      </c>
      <c r="F17" s="216"/>
      <c r="G17" s="217"/>
      <c r="H17" s="355"/>
      <c r="I17" s="356"/>
      <c r="J17" s="357"/>
      <c r="K17" s="215" t="str">
        <f>IF(K18="","",IF(K18&gt;M18,"○",IF(K18=0,"×","△")))</f>
        <v/>
      </c>
      <c r="L17" s="216"/>
      <c r="M17" s="217"/>
      <c r="N17" s="215" t="str">
        <f>IF(N18="","",IF(N18&gt;P18,"○",IF(N18=0,"×","△")))</f>
        <v/>
      </c>
      <c r="O17" s="216"/>
      <c r="P17" s="299"/>
      <c r="Q17" s="662"/>
      <c r="R17" s="663"/>
      <c r="S17" s="663"/>
      <c r="T17" s="294"/>
      <c r="U17" s="297"/>
    </row>
    <row r="18" spans="1:21" ht="24.75" x14ac:dyDescent="0.4">
      <c r="A18" s="302"/>
      <c r="B18" s="133" t="str">
        <f>IF(J10="","",J10)</f>
        <v/>
      </c>
      <c r="C18" s="97" t="s">
        <v>54</v>
      </c>
      <c r="D18" s="97" t="str">
        <f>IF(H10="","",H10)</f>
        <v/>
      </c>
      <c r="E18" s="96" t="str">
        <f>IF(J14="","",J14)</f>
        <v/>
      </c>
      <c r="F18" s="97" t="s">
        <v>54</v>
      </c>
      <c r="G18" s="97" t="str">
        <f>IF(H14="","",H14)</f>
        <v/>
      </c>
      <c r="H18" s="358"/>
      <c r="I18" s="359"/>
      <c r="J18" s="360"/>
      <c r="K18" s="93"/>
      <c r="L18" s="94" t="s">
        <v>54</v>
      </c>
      <c r="M18" s="95"/>
      <c r="N18" s="96"/>
      <c r="O18" s="97" t="s">
        <v>54</v>
      </c>
      <c r="P18" s="128"/>
      <c r="Q18" s="318"/>
      <c r="R18" s="295"/>
      <c r="S18" s="295"/>
      <c r="T18" s="295"/>
      <c r="U18" s="298"/>
    </row>
    <row r="19" spans="1:21" ht="24.75" x14ac:dyDescent="0.4">
      <c r="A19" s="330" t="str">
        <f>K6</f>
        <v>岩谷堂・金ケ崎</v>
      </c>
      <c r="B19" s="331" t="str">
        <f>IF(B20="","",IF(B20&gt;D20,"○",IF(B20=0,"×","△")))</f>
        <v/>
      </c>
      <c r="C19" s="332"/>
      <c r="D19" s="333"/>
      <c r="E19" s="343" t="str">
        <f>IF(E20="","",IF(E20&gt;G20,"○",IF(E20=0,"×","△")))</f>
        <v>△</v>
      </c>
      <c r="F19" s="332"/>
      <c r="G19" s="333"/>
      <c r="H19" s="343" t="str">
        <f>IF(H20="","",IF(H20&gt;J20,"○",IF(H20=0,"×","△")))</f>
        <v/>
      </c>
      <c r="I19" s="332"/>
      <c r="J19" s="333"/>
      <c r="K19" s="334"/>
      <c r="L19" s="335"/>
      <c r="M19" s="336"/>
      <c r="N19" s="343" t="str">
        <f>IF(N20="","",IF(N20&gt;P20,"○",IF(N20=0,"×","△")))</f>
        <v>△</v>
      </c>
      <c r="O19" s="332"/>
      <c r="P19" s="344"/>
      <c r="Q19" s="345">
        <f>IF(COUNTIF($B19:$P19,"○")+COUNTIF($B21:$P21,"○")+COUNTIF($B19:$P19,"△")+COUNTIF($B21:$P21,"△")+COUNTIF($B19:$P19,"×")+COUNTIF($B21:$P21,"×")&lt;1,"",COUNTIF($B19:$P19,"○")*2+COUNTIF($B21:$P21,"○")*2+COUNTIF($B19:$P19,"△")+COUNTIF($B21:$P21,"△"))</f>
        <v>3</v>
      </c>
      <c r="R19" s="319">
        <f>IF(SUM(B20,E20,H20,K20,N20,B22,E22,K22,N22)=0,"",SUM(B20,E20,H20,K20,N20,B22,E22,K22,N22))</f>
        <v>132</v>
      </c>
      <c r="S19" s="319">
        <f>IF(SUM(D20,G20,J20,M20,P20,D22,G22,J22,M22,P22)=0,"",SUM(D20,G20,J20,M20,P20,D22,G22,J22,M22,P22))</f>
        <v>260</v>
      </c>
      <c r="T19" s="319">
        <f>IFERROR(R19-S19,"")</f>
        <v>-128</v>
      </c>
      <c r="U19" s="322"/>
    </row>
    <row r="20" spans="1:21" ht="24.75" x14ac:dyDescent="0.4">
      <c r="A20" s="301"/>
      <c r="B20" s="151" t="str">
        <f>IF(M8="","",M8)</f>
        <v/>
      </c>
      <c r="C20" s="152" t="s">
        <v>54</v>
      </c>
      <c r="D20" s="152" t="str">
        <f>IF(K8="","",K8)</f>
        <v/>
      </c>
      <c r="E20" s="153">
        <f>IF(M12="","",M12)</f>
        <v>38</v>
      </c>
      <c r="F20" s="152" t="s">
        <v>54</v>
      </c>
      <c r="G20" s="152">
        <f>IF(K12="","",K12)</f>
        <v>96</v>
      </c>
      <c r="H20" s="153" t="str">
        <f>IF(M16="","",M16)</f>
        <v/>
      </c>
      <c r="I20" s="152" t="s">
        <v>54</v>
      </c>
      <c r="J20" s="152" t="str">
        <f>IF(K16="","",K16)</f>
        <v/>
      </c>
      <c r="K20" s="337"/>
      <c r="L20" s="338"/>
      <c r="M20" s="339"/>
      <c r="N20" s="152">
        <v>47</v>
      </c>
      <c r="O20" s="152" t="s">
        <v>54</v>
      </c>
      <c r="P20" s="154">
        <v>79</v>
      </c>
      <c r="Q20" s="346"/>
      <c r="R20" s="320"/>
      <c r="S20" s="320"/>
      <c r="T20" s="320"/>
      <c r="U20" s="323"/>
    </row>
    <row r="21" spans="1:21" ht="24.75" x14ac:dyDescent="0.4">
      <c r="A21" s="301"/>
      <c r="B21" s="325" t="str">
        <f>IF(B22="","",IF(B22&gt;D22,"○",IF(B22=0,"×","△")))</f>
        <v/>
      </c>
      <c r="C21" s="326"/>
      <c r="D21" s="327"/>
      <c r="E21" s="328" t="str">
        <f>IF(E22="","",IF(E22&gt;G22,"○",IF(E22=0,"×","△")))</f>
        <v>△</v>
      </c>
      <c r="F21" s="326"/>
      <c r="G21" s="327"/>
      <c r="H21" s="328" t="str">
        <f>IF(H22="","",IF(H22&gt;J22,"○",IF(H22=0,"×","△")))</f>
        <v/>
      </c>
      <c r="I21" s="326"/>
      <c r="J21" s="327"/>
      <c r="K21" s="337"/>
      <c r="L21" s="338"/>
      <c r="M21" s="339"/>
      <c r="N21" s="328" t="str">
        <f>IF(N22="","",IF(N22&gt;P22,"○",IF(N22=0,"×","△")))</f>
        <v/>
      </c>
      <c r="O21" s="326"/>
      <c r="P21" s="329"/>
      <c r="Q21" s="664"/>
      <c r="R21" s="665"/>
      <c r="S21" s="665"/>
      <c r="T21" s="320"/>
      <c r="U21" s="323"/>
    </row>
    <row r="22" spans="1:21" ht="24.75" x14ac:dyDescent="0.4">
      <c r="A22" s="302"/>
      <c r="B22" s="129" t="str">
        <f>IF(M10="","",M10)</f>
        <v/>
      </c>
      <c r="C22" s="130" t="s">
        <v>54</v>
      </c>
      <c r="D22" s="130" t="str">
        <f>IF(K10="","",K10)</f>
        <v/>
      </c>
      <c r="E22" s="131">
        <f>IF(M14="","",M14)</f>
        <v>47</v>
      </c>
      <c r="F22" s="130" t="s">
        <v>54</v>
      </c>
      <c r="G22" s="130">
        <f>IF(K14="","",K14)</f>
        <v>85</v>
      </c>
      <c r="H22" s="131" t="str">
        <f>IF(M18="","",M18)</f>
        <v/>
      </c>
      <c r="I22" s="130" t="s">
        <v>54</v>
      </c>
      <c r="J22" s="130" t="str">
        <f>IF(K18="","",K18)</f>
        <v/>
      </c>
      <c r="K22" s="340"/>
      <c r="L22" s="341"/>
      <c r="M22" s="342"/>
      <c r="N22" s="130"/>
      <c r="O22" s="130" t="s">
        <v>54</v>
      </c>
      <c r="P22" s="132"/>
      <c r="Q22" s="347"/>
      <c r="R22" s="321"/>
      <c r="S22" s="321"/>
      <c r="T22" s="321"/>
      <c r="U22" s="324"/>
    </row>
    <row r="23" spans="1:21" ht="24.75" x14ac:dyDescent="0.4">
      <c r="A23" s="330" t="str">
        <f>N6</f>
        <v>花 巻 南</v>
      </c>
      <c r="B23" s="351" t="str">
        <f>IF(B24="","",IF(B24&gt;D24,"○",IF(B24=0,"×","△")))</f>
        <v>△</v>
      </c>
      <c r="C23" s="260"/>
      <c r="D23" s="261"/>
      <c r="E23" s="262" t="str">
        <f>IF(E24="","",IF(E24&gt;G24,"○",IF(E24=0,"×","△")))</f>
        <v>△</v>
      </c>
      <c r="F23" s="260"/>
      <c r="G23" s="261"/>
      <c r="H23" s="262" t="str">
        <f>IF(H24="","",IF(H24&gt;J24,"○",IF(H24=0,"×","△")))</f>
        <v>○</v>
      </c>
      <c r="I23" s="260"/>
      <c r="J23" s="261"/>
      <c r="K23" s="262" t="str">
        <f>IF(K24="","",IF(K24&gt;M24,"○",IF(K24=0,"×","△")))</f>
        <v>○</v>
      </c>
      <c r="L23" s="260"/>
      <c r="M23" s="261"/>
      <c r="N23" s="431"/>
      <c r="O23" s="432"/>
      <c r="P23" s="433"/>
      <c r="Q23" s="362">
        <f>IF(COUNTIF($B23:$P23,"○")+COUNTIF($B25:$P25,"○")+COUNTIF($B23:$P23,"△")+COUNTIF($B25:$P25,"△")+COUNTIF($B23:$P23,"×")+COUNTIF($B25:$P25,"×")&lt;1,"",COUNTIF($B23:$P23,"○")*2+COUNTIF($B25:$P25,"○")*2+COUNTIF($B23:$P23,"△")+COUNTIF($B25:$P25,"△"))</f>
        <v>8</v>
      </c>
      <c r="R23" s="348">
        <f>IF(SUM(B24,E24,H24,K24,N24,B26,E26,K26,N26)=0,"",SUM(B24,E24,H24,K24,N24,B26,E26,K26,N26))</f>
        <v>339</v>
      </c>
      <c r="S23" s="348">
        <f>IF(SUM(D24,G24,J24,M24,P24,D26,G26,J26,M26,P26)=0,"",SUM(D24,G24,J24,M24,P24,D26,G26,J26,M26,P26))</f>
        <v>451</v>
      </c>
      <c r="T23" s="348">
        <f>IFERROR(R23-S23,"")</f>
        <v>-112</v>
      </c>
      <c r="U23" s="349"/>
    </row>
    <row r="24" spans="1:21" ht="24.75" x14ac:dyDescent="0.4">
      <c r="A24" s="301"/>
      <c r="B24" s="155">
        <f>IF(P8="","",P8)</f>
        <v>29</v>
      </c>
      <c r="C24" s="100" t="s">
        <v>54</v>
      </c>
      <c r="D24" s="100">
        <f>IF(N8="","",N8)</f>
        <v>87</v>
      </c>
      <c r="E24" s="148">
        <f>IF(P12="","",P12)</f>
        <v>20</v>
      </c>
      <c r="F24" s="100" t="s">
        <v>54</v>
      </c>
      <c r="G24" s="100">
        <f>IF(N12="","",N12)</f>
        <v>74</v>
      </c>
      <c r="H24" s="148">
        <f>IF(P16="","",P16)</f>
        <v>74</v>
      </c>
      <c r="I24" s="100" t="s">
        <v>54</v>
      </c>
      <c r="J24" s="100">
        <f>IF(N16="","",N16)</f>
        <v>66</v>
      </c>
      <c r="K24" s="148">
        <f>IF(P20="","",P20)</f>
        <v>79</v>
      </c>
      <c r="L24" s="100" t="s">
        <v>54</v>
      </c>
      <c r="M24" s="100">
        <f>IF(N20="","",N20)</f>
        <v>47</v>
      </c>
      <c r="N24" s="434"/>
      <c r="O24" s="307"/>
      <c r="P24" s="435"/>
      <c r="Q24" s="317"/>
      <c r="R24" s="294"/>
      <c r="S24" s="294"/>
      <c r="T24" s="294"/>
      <c r="U24" s="297"/>
    </row>
    <row r="25" spans="1:21" ht="24.75" x14ac:dyDescent="0.4">
      <c r="A25" s="301"/>
      <c r="B25" s="350" t="str">
        <f>IF(B26="","",IF(B26&gt;D26,"○",IF(B26=0,"×","△")))</f>
        <v>△</v>
      </c>
      <c r="C25" s="216"/>
      <c r="D25" s="217"/>
      <c r="E25" s="215" t="str">
        <f>IF(E26="","",IF(E26&gt;G26,"○",IF(E26=0,"×","△")))</f>
        <v>△</v>
      </c>
      <c r="F25" s="216"/>
      <c r="G25" s="217"/>
      <c r="H25" s="215" t="str">
        <f>IF(H26="","",IF(H26&gt;J26,"○",IF(H26=0,"×","△")))</f>
        <v/>
      </c>
      <c r="I25" s="216"/>
      <c r="J25" s="217"/>
      <c r="K25" s="215" t="str">
        <f>IF(K26="","",IF(K26&gt;M26,"○",IF(K26=0,"×","△")))</f>
        <v/>
      </c>
      <c r="L25" s="216"/>
      <c r="M25" s="217"/>
      <c r="N25" s="434"/>
      <c r="O25" s="307"/>
      <c r="P25" s="435"/>
      <c r="Q25" s="662"/>
      <c r="R25" s="663"/>
      <c r="S25" s="663"/>
      <c r="T25" s="294"/>
      <c r="U25" s="297"/>
    </row>
    <row r="26" spans="1:21" ht="25.5" thickBot="1" x14ac:dyDescent="0.45">
      <c r="A26" s="365"/>
      <c r="B26" s="139">
        <f>IF(P10="","",P10)</f>
        <v>74</v>
      </c>
      <c r="C26" s="140" t="s">
        <v>54</v>
      </c>
      <c r="D26" s="140">
        <f>IF(N10="","",N10)</f>
        <v>90</v>
      </c>
      <c r="E26" s="141">
        <f>IF(P14="","",P14)</f>
        <v>63</v>
      </c>
      <c r="F26" s="140" t="s">
        <v>54</v>
      </c>
      <c r="G26" s="140">
        <f>IF(N14="","",N14)</f>
        <v>87</v>
      </c>
      <c r="H26" s="141" t="str">
        <f>IF(P18="","",P18)</f>
        <v/>
      </c>
      <c r="I26" s="140" t="s">
        <v>54</v>
      </c>
      <c r="J26" s="140" t="str">
        <f>IF(N18="","",N18)</f>
        <v/>
      </c>
      <c r="K26" s="141" t="str">
        <f>IF(P22="","",P22)</f>
        <v/>
      </c>
      <c r="L26" s="140" t="s">
        <v>54</v>
      </c>
      <c r="M26" s="140" t="str">
        <f>IF(N22="","",N22)</f>
        <v/>
      </c>
      <c r="N26" s="436"/>
      <c r="O26" s="437"/>
      <c r="P26" s="438"/>
      <c r="Q26" s="439"/>
      <c r="R26" s="440"/>
      <c r="S26" s="440"/>
      <c r="T26" s="440"/>
      <c r="U26" s="441"/>
    </row>
    <row r="27" spans="1:21" s="22" customFormat="1" ht="20.25" thickTop="1" x14ac:dyDescent="0.4"/>
    <row r="28" spans="1:21" s="23" customFormat="1" ht="19.5" x14ac:dyDescent="0.4">
      <c r="A28" s="69" t="s">
        <v>8</v>
      </c>
    </row>
    <row r="29" spans="1:21" s="22" customFormat="1" ht="19.5" x14ac:dyDescent="0.4">
      <c r="A29" s="22" t="s">
        <v>93</v>
      </c>
    </row>
    <row r="30" spans="1:21" s="22" customFormat="1" ht="19.5" x14ac:dyDescent="0.4">
      <c r="A30" s="22" t="s">
        <v>94</v>
      </c>
    </row>
    <row r="31" spans="1:21" s="22" customFormat="1" ht="19.5" x14ac:dyDescent="0.4">
      <c r="A31" s="22" t="s">
        <v>95</v>
      </c>
    </row>
    <row r="32" spans="1:21" s="22" customFormat="1" ht="19.5" x14ac:dyDescent="0.4">
      <c r="A32" s="22" t="s">
        <v>96</v>
      </c>
    </row>
    <row r="33" spans="1:30" s="22" customFormat="1" ht="19.5" x14ac:dyDescent="0.4">
      <c r="A33" s="22" t="s">
        <v>93</v>
      </c>
    </row>
    <row r="34" spans="1:30" s="22" customFormat="1" ht="19.5" x14ac:dyDescent="0.4">
      <c r="A34" s="22" t="s">
        <v>9</v>
      </c>
    </row>
    <row r="35" spans="1:30" s="15" customFormat="1" ht="22.5" x14ac:dyDescent="0.4">
      <c r="A35" s="70" t="s">
        <v>10</v>
      </c>
      <c r="B35" s="445" t="str">
        <f t="shared" ref="B35:B42" si="4">IF(E44="","",VLOOKUP(E44,$B$44:$C$50,2,FALSE))</f>
        <v>花 巻 北</v>
      </c>
      <c r="C35" s="445"/>
      <c r="D35" s="71" t="s">
        <v>54</v>
      </c>
      <c r="E35" s="445" t="str">
        <f t="shared" ref="E35:E42" si="5">IF(F44="","",VLOOKUP(F44,$B$44:$C$50,2,FALSE))</f>
        <v>専大北上</v>
      </c>
      <c r="F35" s="445"/>
      <c r="G35" s="442" t="str">
        <f t="shared" ref="G35:G42" si="6">IF(G44="","",VLOOKUP(G44,$B$44:$C$50,2,FALSE))</f>
        <v>北上翔南</v>
      </c>
      <c r="H35" s="442"/>
      <c r="I35" s="72" t="s">
        <v>54</v>
      </c>
      <c r="J35" s="442" t="str">
        <f t="shared" ref="J35:J42" si="7">IF(H44="","",VLOOKUP(H44,$B$44:$C$50,2,FALSE))</f>
        <v>岩谷堂・金ケ崎</v>
      </c>
      <c r="K35" s="442"/>
      <c r="L35" s="445" t="str">
        <f t="shared" ref="L35:L42" si="8">IF(I44="","",VLOOKUP(I44,$B$44:$C$50,2,FALSE))</f>
        <v>花 巻 北</v>
      </c>
      <c r="M35" s="445"/>
      <c r="N35" s="71" t="s">
        <v>54</v>
      </c>
      <c r="O35" s="445" t="str">
        <f t="shared" ref="O35:O42" si="9">IF(J44="","",VLOOKUP(J44,$B$44:$C$50,2,FALSE))</f>
        <v>花 巻 南</v>
      </c>
      <c r="P35" s="445"/>
      <c r="Q35" s="442" t="str">
        <f t="shared" ref="Q35:Q42" si="10">IF(K44="","",VLOOKUP(K44,$B$44:$C$50,2,FALSE))</f>
        <v>専大北上</v>
      </c>
      <c r="R35" s="442"/>
      <c r="S35" s="72" t="s">
        <v>54</v>
      </c>
      <c r="T35" s="442" t="str">
        <f t="shared" ref="T35:T42" si="11">IF(L44="","",VLOOKUP(L44,$B$44:$C$50,2,FALSE))</f>
        <v>岩谷堂・金ケ崎</v>
      </c>
      <c r="U35" s="442"/>
      <c r="Y35" s="18"/>
      <c r="Z35" s="18"/>
      <c r="AA35" s="18"/>
      <c r="AD35" s="18"/>
    </row>
    <row r="36" spans="1:30" s="15" customFormat="1" ht="22.5" x14ac:dyDescent="0.4">
      <c r="A36" s="73"/>
      <c r="B36" s="443" t="str">
        <f t="shared" si="4"/>
        <v>北上翔南</v>
      </c>
      <c r="C36" s="443"/>
      <c r="D36" s="74" t="s">
        <v>54</v>
      </c>
      <c r="E36" s="443" t="str">
        <f t="shared" si="5"/>
        <v>花 巻 南</v>
      </c>
      <c r="F36" s="443"/>
      <c r="G36" s="444" t="str">
        <f t="shared" si="6"/>
        <v/>
      </c>
      <c r="H36" s="444"/>
      <c r="I36" s="75"/>
      <c r="J36" s="444" t="str">
        <f t="shared" si="7"/>
        <v/>
      </c>
      <c r="K36" s="444"/>
      <c r="L36" s="443" t="str">
        <f t="shared" si="8"/>
        <v/>
      </c>
      <c r="M36" s="443"/>
      <c r="N36" s="74"/>
      <c r="O36" s="443" t="str">
        <f t="shared" si="9"/>
        <v/>
      </c>
      <c r="P36" s="443"/>
      <c r="Q36" s="444" t="str">
        <f t="shared" si="10"/>
        <v/>
      </c>
      <c r="R36" s="444"/>
      <c r="S36" s="75"/>
      <c r="T36" s="444" t="str">
        <f t="shared" si="11"/>
        <v/>
      </c>
      <c r="U36" s="444"/>
      <c r="Y36" s="18"/>
      <c r="Z36" s="18"/>
      <c r="AA36" s="18"/>
      <c r="AD36" s="18"/>
    </row>
    <row r="37" spans="1:30" s="15" customFormat="1" ht="22.5" x14ac:dyDescent="0.4">
      <c r="A37" s="15" t="s">
        <v>12</v>
      </c>
      <c r="B37" s="447" t="str">
        <f t="shared" si="4"/>
        <v>花 巻 北</v>
      </c>
      <c r="C37" s="447"/>
      <c r="D37" s="76" t="s">
        <v>54</v>
      </c>
      <c r="E37" s="447" t="str">
        <f t="shared" si="5"/>
        <v>北上翔南</v>
      </c>
      <c r="F37" s="447"/>
      <c r="G37" s="446" t="str">
        <f t="shared" si="6"/>
        <v>専大北上</v>
      </c>
      <c r="H37" s="446"/>
      <c r="I37" s="77" t="s">
        <v>54</v>
      </c>
      <c r="J37" s="446" t="str">
        <f t="shared" si="7"/>
        <v>花 巻 南</v>
      </c>
      <c r="K37" s="446"/>
      <c r="L37" s="447" t="str">
        <f t="shared" si="8"/>
        <v>岩谷堂・金ケ崎</v>
      </c>
      <c r="M37" s="447"/>
      <c r="N37" s="76" t="s">
        <v>54</v>
      </c>
      <c r="O37" s="447" t="str">
        <f t="shared" si="9"/>
        <v>花 巻 南</v>
      </c>
      <c r="P37" s="447"/>
      <c r="Q37" s="446" t="str">
        <f t="shared" si="10"/>
        <v>専大北上</v>
      </c>
      <c r="R37" s="446"/>
      <c r="S37" s="77" t="s">
        <v>54</v>
      </c>
      <c r="T37" s="446" t="str">
        <f t="shared" si="11"/>
        <v>北上翔南</v>
      </c>
      <c r="U37" s="446"/>
      <c r="Y37" s="18"/>
      <c r="Z37" s="18"/>
      <c r="AA37" s="18"/>
      <c r="AD37" s="18"/>
    </row>
    <row r="38" spans="1:30" s="15" customFormat="1" ht="22.5" x14ac:dyDescent="0.4">
      <c r="B38" s="447" t="str">
        <f t="shared" si="4"/>
        <v>花 巻 北</v>
      </c>
      <c r="C38" s="447"/>
      <c r="D38" s="76" t="s">
        <v>54</v>
      </c>
      <c r="E38" s="447" t="str">
        <f t="shared" si="5"/>
        <v>岩谷堂・金ケ崎</v>
      </c>
      <c r="F38" s="447"/>
      <c r="G38" s="446" t="str">
        <f t="shared" si="6"/>
        <v/>
      </c>
      <c r="H38" s="446"/>
      <c r="I38" s="77"/>
      <c r="J38" s="446" t="str">
        <f t="shared" si="7"/>
        <v/>
      </c>
      <c r="K38" s="446"/>
      <c r="L38" s="447" t="str">
        <f t="shared" si="8"/>
        <v/>
      </c>
      <c r="M38" s="447"/>
      <c r="N38" s="76"/>
      <c r="O38" s="447" t="str">
        <f t="shared" si="9"/>
        <v/>
      </c>
      <c r="P38" s="447"/>
      <c r="Q38" s="446" t="str">
        <f t="shared" si="10"/>
        <v/>
      </c>
      <c r="R38" s="446"/>
      <c r="S38" s="77"/>
      <c r="T38" s="446" t="str">
        <f t="shared" si="11"/>
        <v/>
      </c>
      <c r="U38" s="446"/>
      <c r="Y38" s="18"/>
      <c r="Z38" s="18"/>
      <c r="AA38" s="18"/>
      <c r="AD38" s="18"/>
    </row>
    <row r="39" spans="1:30" s="15" customFormat="1" ht="22.5" x14ac:dyDescent="0.4">
      <c r="A39" s="70" t="s">
        <v>13</v>
      </c>
      <c r="B39" s="445" t="str">
        <f t="shared" si="4"/>
        <v>花 巻 北</v>
      </c>
      <c r="C39" s="445"/>
      <c r="D39" s="71" t="s">
        <v>54</v>
      </c>
      <c r="E39" s="445" t="str">
        <f t="shared" si="5"/>
        <v>専大北上</v>
      </c>
      <c r="F39" s="445"/>
      <c r="G39" s="442" t="str">
        <f t="shared" si="6"/>
        <v>北上翔南</v>
      </c>
      <c r="H39" s="442"/>
      <c r="I39" s="72" t="s">
        <v>54</v>
      </c>
      <c r="J39" s="442" t="str">
        <f t="shared" si="7"/>
        <v>岩谷堂・金ケ崎</v>
      </c>
      <c r="K39" s="442"/>
      <c r="L39" s="445" t="str">
        <f t="shared" si="8"/>
        <v>花 巻 北</v>
      </c>
      <c r="M39" s="445"/>
      <c r="N39" s="71" t="s">
        <v>54</v>
      </c>
      <c r="O39" s="445" t="str">
        <f t="shared" si="9"/>
        <v>花 巻 南</v>
      </c>
      <c r="P39" s="445"/>
      <c r="Q39" s="442" t="str">
        <f t="shared" si="10"/>
        <v>専大北上</v>
      </c>
      <c r="R39" s="442"/>
      <c r="S39" s="72" t="s">
        <v>54</v>
      </c>
      <c r="T39" s="442" t="str">
        <f t="shared" si="11"/>
        <v>岩谷堂・金ケ崎</v>
      </c>
      <c r="U39" s="442"/>
      <c r="Y39" s="18"/>
      <c r="Z39" s="18"/>
      <c r="AA39" s="18"/>
      <c r="AD39" s="18"/>
    </row>
    <row r="40" spans="1:30" s="15" customFormat="1" ht="22.5" x14ac:dyDescent="0.4">
      <c r="A40" s="73"/>
      <c r="B40" s="443" t="str">
        <f t="shared" si="4"/>
        <v>北上翔南</v>
      </c>
      <c r="C40" s="443"/>
      <c r="D40" s="74" t="s">
        <v>54</v>
      </c>
      <c r="E40" s="443" t="str">
        <f t="shared" si="5"/>
        <v>花 巻 南</v>
      </c>
      <c r="F40" s="443"/>
      <c r="G40" s="444" t="str">
        <f t="shared" si="6"/>
        <v/>
      </c>
      <c r="H40" s="444"/>
      <c r="I40" s="75"/>
      <c r="J40" s="444" t="str">
        <f t="shared" si="7"/>
        <v/>
      </c>
      <c r="K40" s="444"/>
      <c r="L40" s="443" t="str">
        <f t="shared" si="8"/>
        <v/>
      </c>
      <c r="M40" s="443"/>
      <c r="N40" s="74"/>
      <c r="O40" s="443" t="str">
        <f t="shared" si="9"/>
        <v/>
      </c>
      <c r="P40" s="443"/>
      <c r="Q40" s="444" t="str">
        <f t="shared" si="10"/>
        <v/>
      </c>
      <c r="R40" s="444"/>
      <c r="S40" s="75"/>
      <c r="T40" s="444" t="str">
        <f t="shared" si="11"/>
        <v/>
      </c>
      <c r="U40" s="444"/>
    </row>
    <row r="41" spans="1:30" s="15" customFormat="1" ht="22.5" x14ac:dyDescent="0.4">
      <c r="A41" s="15" t="s">
        <v>14</v>
      </c>
      <c r="B41" s="447" t="str">
        <f t="shared" si="4"/>
        <v>花 巻 北</v>
      </c>
      <c r="C41" s="447"/>
      <c r="D41" s="76" t="s">
        <v>54</v>
      </c>
      <c r="E41" s="447" t="str">
        <f t="shared" si="5"/>
        <v>北上翔南</v>
      </c>
      <c r="F41" s="447"/>
      <c r="G41" s="446" t="str">
        <f t="shared" si="6"/>
        <v>専大北上</v>
      </c>
      <c r="H41" s="446"/>
      <c r="I41" s="77" t="s">
        <v>54</v>
      </c>
      <c r="J41" s="446" t="str">
        <f t="shared" si="7"/>
        <v>花 巻 南</v>
      </c>
      <c r="K41" s="446"/>
      <c r="L41" s="447" t="str">
        <f t="shared" si="8"/>
        <v>岩谷堂・金ケ崎</v>
      </c>
      <c r="M41" s="447"/>
      <c r="N41" s="76" t="s">
        <v>54</v>
      </c>
      <c r="O41" s="447" t="str">
        <f t="shared" si="9"/>
        <v>花 巻 南</v>
      </c>
      <c r="P41" s="447"/>
      <c r="Q41" s="446" t="str">
        <f t="shared" si="10"/>
        <v>専大北上</v>
      </c>
      <c r="R41" s="446"/>
      <c r="S41" s="77" t="s">
        <v>54</v>
      </c>
      <c r="T41" s="446" t="str">
        <f t="shared" si="11"/>
        <v>北上翔南</v>
      </c>
      <c r="U41" s="446"/>
    </row>
    <row r="42" spans="1:30" s="15" customFormat="1" ht="22.5" x14ac:dyDescent="0.4">
      <c r="B42" s="447" t="str">
        <f t="shared" si="4"/>
        <v>花 巻 北</v>
      </c>
      <c r="C42" s="447"/>
      <c r="D42" s="76" t="s">
        <v>54</v>
      </c>
      <c r="E42" s="447" t="str">
        <f t="shared" si="5"/>
        <v>岩谷堂・金ケ崎</v>
      </c>
      <c r="F42" s="447"/>
      <c r="G42" s="446" t="str">
        <f t="shared" si="6"/>
        <v/>
      </c>
      <c r="H42" s="446"/>
      <c r="I42" s="77"/>
      <c r="J42" s="446" t="str">
        <f t="shared" si="7"/>
        <v/>
      </c>
      <c r="K42" s="446"/>
      <c r="L42" s="447" t="str">
        <f t="shared" si="8"/>
        <v/>
      </c>
      <c r="M42" s="447"/>
      <c r="N42" s="76"/>
      <c r="O42" s="447" t="str">
        <f t="shared" si="9"/>
        <v/>
      </c>
      <c r="P42" s="447"/>
      <c r="Q42" s="446" t="str">
        <f t="shared" si="10"/>
        <v/>
      </c>
      <c r="R42" s="446"/>
      <c r="S42" s="77"/>
      <c r="T42" s="446" t="str">
        <f t="shared" si="11"/>
        <v/>
      </c>
      <c r="U42" s="446"/>
    </row>
    <row r="43" spans="1:30" s="5" customFormat="1" ht="24.75" x14ac:dyDescent="0.4"/>
    <row r="44" spans="1:30" x14ac:dyDescent="0.4">
      <c r="B44" s="1">
        <v>1</v>
      </c>
      <c r="C44" s="1" t="str">
        <f>B6</f>
        <v>花 巻 北</v>
      </c>
      <c r="D44" s="1">
        <v>1</v>
      </c>
      <c r="E44" s="1">
        <v>1</v>
      </c>
      <c r="F44" s="1">
        <v>2</v>
      </c>
      <c r="G44" s="1">
        <v>3</v>
      </c>
      <c r="H44" s="1">
        <v>4</v>
      </c>
      <c r="I44" s="1">
        <v>1</v>
      </c>
      <c r="J44" s="1">
        <v>5</v>
      </c>
      <c r="K44" s="1">
        <v>2</v>
      </c>
      <c r="L44" s="1">
        <v>4</v>
      </c>
      <c r="O44" s="1">
        <v>1</v>
      </c>
      <c r="P44" s="1">
        <v>8</v>
      </c>
    </row>
    <row r="45" spans="1:30" x14ac:dyDescent="0.4">
      <c r="B45" s="1">
        <v>2</v>
      </c>
      <c r="C45" s="1" t="str">
        <f>E6</f>
        <v>専大北上</v>
      </c>
      <c r="D45" s="1">
        <v>1</v>
      </c>
      <c r="E45" s="1">
        <v>3</v>
      </c>
      <c r="F45" s="1">
        <v>5</v>
      </c>
      <c r="O45" s="1">
        <v>2</v>
      </c>
      <c r="P45" s="1">
        <v>8</v>
      </c>
    </row>
    <row r="46" spans="1:30" x14ac:dyDescent="0.4">
      <c r="B46" s="1">
        <v>3</v>
      </c>
      <c r="C46" s="1" t="str">
        <f>H6</f>
        <v>北上翔南</v>
      </c>
      <c r="D46" s="1">
        <v>2</v>
      </c>
      <c r="E46" s="1">
        <v>1</v>
      </c>
      <c r="F46" s="1">
        <v>3</v>
      </c>
      <c r="G46" s="1">
        <v>2</v>
      </c>
      <c r="H46" s="1">
        <v>5</v>
      </c>
      <c r="I46" s="1">
        <v>4</v>
      </c>
      <c r="J46" s="1">
        <v>5</v>
      </c>
      <c r="K46" s="1">
        <v>2</v>
      </c>
      <c r="L46" s="1">
        <v>3</v>
      </c>
      <c r="O46" s="1">
        <v>3</v>
      </c>
      <c r="P46" s="1">
        <v>8</v>
      </c>
    </row>
    <row r="47" spans="1:30" x14ac:dyDescent="0.4">
      <c r="B47" s="1">
        <v>4</v>
      </c>
      <c r="C47" s="1" t="str">
        <f>K6</f>
        <v>岩谷堂・金ケ崎</v>
      </c>
      <c r="D47" s="1">
        <v>2</v>
      </c>
      <c r="E47" s="1">
        <v>1</v>
      </c>
      <c r="F47" s="1">
        <v>4</v>
      </c>
      <c r="O47" s="1">
        <v>4</v>
      </c>
      <c r="P47" s="1">
        <v>8</v>
      </c>
    </row>
    <row r="48" spans="1:30" x14ac:dyDescent="0.4">
      <c r="B48" s="1">
        <v>5</v>
      </c>
      <c r="C48" s="1" t="str">
        <f>N6</f>
        <v>花 巻 南</v>
      </c>
      <c r="D48" s="1">
        <v>3</v>
      </c>
      <c r="E48" s="1">
        <v>1</v>
      </c>
      <c r="F48" s="1">
        <v>2</v>
      </c>
      <c r="G48" s="1">
        <v>3</v>
      </c>
      <c r="H48" s="1">
        <v>4</v>
      </c>
      <c r="I48" s="1">
        <v>1</v>
      </c>
      <c r="J48" s="1">
        <v>5</v>
      </c>
      <c r="K48" s="1">
        <v>2</v>
      </c>
      <c r="L48" s="1">
        <v>4</v>
      </c>
      <c r="O48" s="1">
        <v>5</v>
      </c>
      <c r="P48" s="1">
        <v>8</v>
      </c>
    </row>
    <row r="49" spans="2:15" x14ac:dyDescent="0.4">
      <c r="B49" s="1">
        <v>6</v>
      </c>
      <c r="D49" s="1">
        <v>3</v>
      </c>
      <c r="E49" s="1">
        <v>3</v>
      </c>
      <c r="F49" s="1">
        <v>5</v>
      </c>
      <c r="O49" s="1">
        <v>6</v>
      </c>
    </row>
    <row r="50" spans="2:15" x14ac:dyDescent="0.4">
      <c r="B50" s="1">
        <v>7</v>
      </c>
      <c r="D50" s="1">
        <v>4</v>
      </c>
      <c r="E50" s="1">
        <v>1</v>
      </c>
      <c r="F50" s="1">
        <v>3</v>
      </c>
      <c r="G50" s="1">
        <v>2</v>
      </c>
      <c r="H50" s="1">
        <v>5</v>
      </c>
      <c r="I50" s="1">
        <v>4</v>
      </c>
      <c r="J50" s="1">
        <v>5</v>
      </c>
      <c r="K50" s="1">
        <v>2</v>
      </c>
      <c r="L50" s="1">
        <v>3</v>
      </c>
    </row>
    <row r="51" spans="2:15" x14ac:dyDescent="0.4">
      <c r="D51" s="1">
        <v>4</v>
      </c>
      <c r="E51" s="1">
        <v>1</v>
      </c>
      <c r="F51" s="1">
        <v>4</v>
      </c>
    </row>
  </sheetData>
  <mergeCells count="159">
    <mergeCell ref="N5:P5"/>
    <mergeCell ref="Q41:R41"/>
    <mergeCell ref="T41:U41"/>
    <mergeCell ref="B42:C42"/>
    <mergeCell ref="E42:F42"/>
    <mergeCell ref="G42:H42"/>
    <mergeCell ref="J42:K42"/>
    <mergeCell ref="L42:M42"/>
    <mergeCell ref="O42:P42"/>
    <mergeCell ref="Q42:R42"/>
    <mergeCell ref="T42:U42"/>
    <mergeCell ref="B41:C41"/>
    <mergeCell ref="E41:F41"/>
    <mergeCell ref="G41:H41"/>
    <mergeCell ref="J41:K41"/>
    <mergeCell ref="L41:M41"/>
    <mergeCell ref="O41:P41"/>
    <mergeCell ref="Q39:R39"/>
    <mergeCell ref="T39:U39"/>
    <mergeCell ref="B40:C40"/>
    <mergeCell ref="E40:F40"/>
    <mergeCell ref="G40:H40"/>
    <mergeCell ref="J40:K40"/>
    <mergeCell ref="L40:M40"/>
    <mergeCell ref="O40:P40"/>
    <mergeCell ref="Q40:R40"/>
    <mergeCell ref="T40:U40"/>
    <mergeCell ref="B39:C39"/>
    <mergeCell ref="E39:F39"/>
    <mergeCell ref="G39:H39"/>
    <mergeCell ref="J39:K39"/>
    <mergeCell ref="L39:M39"/>
    <mergeCell ref="O39:P39"/>
    <mergeCell ref="Q37:R37"/>
    <mergeCell ref="T37:U37"/>
    <mergeCell ref="B38:C38"/>
    <mergeCell ref="E38:F38"/>
    <mergeCell ref="G38:H38"/>
    <mergeCell ref="J38:K38"/>
    <mergeCell ref="L38:M38"/>
    <mergeCell ref="O38:P38"/>
    <mergeCell ref="Q38:R38"/>
    <mergeCell ref="T38:U38"/>
    <mergeCell ref="B37:C37"/>
    <mergeCell ref="E37:F37"/>
    <mergeCell ref="G37:H37"/>
    <mergeCell ref="J37:K37"/>
    <mergeCell ref="L37:M37"/>
    <mergeCell ref="O37:P37"/>
    <mergeCell ref="Q35:R35"/>
    <mergeCell ref="T35:U35"/>
    <mergeCell ref="B36:C36"/>
    <mergeCell ref="E36:F36"/>
    <mergeCell ref="G36:H36"/>
    <mergeCell ref="J36:K36"/>
    <mergeCell ref="L36:M36"/>
    <mergeCell ref="O36:P36"/>
    <mergeCell ref="Q36:R36"/>
    <mergeCell ref="T36:U36"/>
    <mergeCell ref="B35:C35"/>
    <mergeCell ref="E35:F35"/>
    <mergeCell ref="G35:H35"/>
    <mergeCell ref="J35:K35"/>
    <mergeCell ref="L35:M35"/>
    <mergeCell ref="O35:P35"/>
    <mergeCell ref="Q23:Q26"/>
    <mergeCell ref="R23:R26"/>
    <mergeCell ref="S23:S26"/>
    <mergeCell ref="T23:T26"/>
    <mergeCell ref="U23:U26"/>
    <mergeCell ref="B25:D25"/>
    <mergeCell ref="E25:G25"/>
    <mergeCell ref="H25:J25"/>
    <mergeCell ref="K25:M25"/>
    <mergeCell ref="A19:A22"/>
    <mergeCell ref="B19:D19"/>
    <mergeCell ref="E19:G19"/>
    <mergeCell ref="H19:J19"/>
    <mergeCell ref="K19:M22"/>
    <mergeCell ref="N19:P19"/>
    <mergeCell ref="A23:A26"/>
    <mergeCell ref="B23:D23"/>
    <mergeCell ref="E23:G23"/>
    <mergeCell ref="H23:J23"/>
    <mergeCell ref="K23:M23"/>
    <mergeCell ref="N23:P26"/>
    <mergeCell ref="T19:T22"/>
    <mergeCell ref="U19:U22"/>
    <mergeCell ref="B21:D21"/>
    <mergeCell ref="E21:G21"/>
    <mergeCell ref="H21:J21"/>
    <mergeCell ref="N21:P21"/>
    <mergeCell ref="Q19:Q22"/>
    <mergeCell ref="R19:R22"/>
    <mergeCell ref="S19:S22"/>
    <mergeCell ref="T15:T18"/>
    <mergeCell ref="U15:U18"/>
    <mergeCell ref="B17:D17"/>
    <mergeCell ref="E17:G17"/>
    <mergeCell ref="K17:M17"/>
    <mergeCell ref="N17:P17"/>
    <mergeCell ref="T11:T14"/>
    <mergeCell ref="U11:U14"/>
    <mergeCell ref="B13:D13"/>
    <mergeCell ref="H13:J13"/>
    <mergeCell ref="K13:M13"/>
    <mergeCell ref="A15:A18"/>
    <mergeCell ref="B15:D15"/>
    <mergeCell ref="E15:G15"/>
    <mergeCell ref="H15:J18"/>
    <mergeCell ref="K15:M15"/>
    <mergeCell ref="N15:P15"/>
    <mergeCell ref="Q11:Q14"/>
    <mergeCell ref="R11:R14"/>
    <mergeCell ref="S11:S14"/>
    <mergeCell ref="Q15:Q18"/>
    <mergeCell ref="R15:R18"/>
    <mergeCell ref="S15:S18"/>
    <mergeCell ref="N13:P13"/>
    <mergeCell ref="A11:A14"/>
    <mergeCell ref="B11:D11"/>
    <mergeCell ref="E11:G14"/>
    <mergeCell ref="H11:J11"/>
    <mergeCell ref="K11:M11"/>
    <mergeCell ref="N11:P11"/>
    <mergeCell ref="E9:G9"/>
    <mergeCell ref="H9:J9"/>
    <mergeCell ref="K9:M9"/>
    <mergeCell ref="N9:P9"/>
    <mergeCell ref="A7:A10"/>
    <mergeCell ref="B7:D10"/>
    <mergeCell ref="E7:G7"/>
    <mergeCell ref="H7:J7"/>
    <mergeCell ref="K7:M7"/>
    <mergeCell ref="N7:P7"/>
    <mergeCell ref="Q7:Q10"/>
    <mergeCell ref="R7:R10"/>
    <mergeCell ref="S7:S10"/>
    <mergeCell ref="T7:T10"/>
    <mergeCell ref="A1:U1"/>
    <mergeCell ref="B2:C2"/>
    <mergeCell ref="F2:G2"/>
    <mergeCell ref="I2:J2"/>
    <mergeCell ref="O2:Q2"/>
    <mergeCell ref="B6:D6"/>
    <mergeCell ref="E6:G6"/>
    <mergeCell ref="H6:J6"/>
    <mergeCell ref="K6:M6"/>
    <mergeCell ref="N6:P6"/>
    <mergeCell ref="U7:U10"/>
    <mergeCell ref="B4:D4"/>
    <mergeCell ref="B5:D5"/>
    <mergeCell ref="E4:G4"/>
    <mergeCell ref="H4:J4"/>
    <mergeCell ref="K4:M4"/>
    <mergeCell ref="N4:P4"/>
    <mergeCell ref="E5:G5"/>
    <mergeCell ref="H5:J5"/>
    <mergeCell ref="K5:M5"/>
  </mergeCells>
  <phoneticPr fontId="2"/>
  <conditionalFormatting sqref="B7 E7:P10">
    <cfRule type="cellIs" dxfId="9" priority="5" operator="equal">
      <formula>"○"</formula>
    </cfRule>
  </conditionalFormatting>
  <conditionalFormatting sqref="B11:E11 H11:P14 B12:D14">
    <cfRule type="cellIs" dxfId="8" priority="4" operator="equal">
      <formula>"○"</formula>
    </cfRule>
  </conditionalFormatting>
  <conditionalFormatting sqref="B15:H15 K15:P18 B16:G18">
    <cfRule type="cellIs" dxfId="7" priority="3" operator="equal">
      <formula>"○"</formula>
    </cfRule>
  </conditionalFormatting>
  <conditionalFormatting sqref="B19:K19 N19:P22 B20:J22">
    <cfRule type="cellIs" dxfId="6" priority="2" operator="equal">
      <formula>"○"</formula>
    </cfRule>
  </conditionalFormatting>
  <conditionalFormatting sqref="B23:N23 B24:M26">
    <cfRule type="cellIs" dxfId="5" priority="1" operator="equal">
      <formula>"○"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colBreaks count="1" manualBreakCount="1">
    <brk id="2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EE7E2-2DF1-4D8A-AB97-A73759A930C1}">
  <sheetPr>
    <tabColor rgb="FFFF0000"/>
    <pageSetUpPr fitToPage="1"/>
  </sheetPr>
  <dimension ref="A1:AD51"/>
  <sheetViews>
    <sheetView view="pageBreakPreview" topLeftCell="A10" zoomScale="60" zoomScaleNormal="55" workbookViewId="0">
      <selection activeCell="U11" sqref="U11:U14"/>
    </sheetView>
  </sheetViews>
  <sheetFormatPr defaultColWidth="9" defaultRowHeight="18.75" x14ac:dyDescent="0.4"/>
  <cols>
    <col min="1" max="1" width="18.5" style="1" customWidth="1"/>
    <col min="2" max="21" width="8.5" style="1" customWidth="1"/>
    <col min="22" max="22" width="9" style="1"/>
    <col min="23" max="23" width="4.5" style="1" bestFit="1" customWidth="1"/>
    <col min="24" max="24" width="4" style="1" bestFit="1" customWidth="1"/>
    <col min="25" max="25" width="6" style="1" customWidth="1"/>
    <col min="26" max="26" width="3.5" style="1" bestFit="1" customWidth="1"/>
    <col min="27" max="27" width="4" style="1" bestFit="1" customWidth="1"/>
    <col min="28" max="16384" width="9" style="1"/>
  </cols>
  <sheetData>
    <row r="1" spans="1:21" ht="51" customHeight="1" x14ac:dyDescent="0.4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1:21" ht="31.5" customHeight="1" x14ac:dyDescent="0.4">
      <c r="A2" s="56"/>
      <c r="B2" s="201" t="e">
        <v>#N/A</v>
      </c>
      <c r="C2" s="201"/>
      <c r="D2" s="3" t="s">
        <v>1</v>
      </c>
      <c r="E2" s="19"/>
      <c r="F2" s="284" t="s">
        <v>71</v>
      </c>
      <c r="G2" s="284"/>
      <c r="H2" s="57"/>
      <c r="I2" s="285" t="s">
        <v>39</v>
      </c>
      <c r="J2" s="285"/>
      <c r="K2" s="57" t="s">
        <v>92</v>
      </c>
      <c r="L2" s="56"/>
      <c r="M2" s="57"/>
      <c r="N2" s="56"/>
      <c r="O2" s="285" t="s">
        <v>47</v>
      </c>
      <c r="P2" s="285"/>
      <c r="Q2" s="285"/>
      <c r="R2" s="57" t="s">
        <v>2</v>
      </c>
      <c r="S2" s="56"/>
      <c r="T2" s="56"/>
      <c r="U2" s="56"/>
    </row>
    <row r="3" spans="1:21" ht="15" customHeight="1" x14ac:dyDescent="0.4">
      <c r="A3" s="56"/>
      <c r="B3" s="78"/>
      <c r="C3" s="78"/>
      <c r="D3" s="3"/>
      <c r="E3" s="19"/>
      <c r="F3" s="81"/>
      <c r="G3" s="81"/>
      <c r="H3" s="57"/>
      <c r="I3" s="82"/>
      <c r="J3" s="82"/>
      <c r="K3" s="57"/>
      <c r="L3" s="56"/>
      <c r="M3" s="57"/>
      <c r="N3" s="56"/>
      <c r="O3" s="82"/>
      <c r="P3" s="82"/>
      <c r="Q3" s="82"/>
      <c r="R3" s="57"/>
      <c r="S3" s="56"/>
      <c r="T3" s="56"/>
      <c r="U3" s="56"/>
    </row>
    <row r="4" spans="1:21" s="88" customFormat="1" ht="24" customHeight="1" x14ac:dyDescent="0.4">
      <c r="B4" s="376" t="s">
        <v>86</v>
      </c>
      <c r="C4" s="376"/>
      <c r="D4" s="376"/>
      <c r="E4" s="376" t="s">
        <v>87</v>
      </c>
      <c r="F4" s="376"/>
      <c r="G4" s="376"/>
      <c r="H4" s="376" t="s">
        <v>88</v>
      </c>
      <c r="I4" s="376"/>
      <c r="J4" s="376"/>
      <c r="K4" s="376" t="s">
        <v>89</v>
      </c>
      <c r="L4" s="376"/>
      <c r="M4" s="376"/>
      <c r="N4" s="376" t="s">
        <v>90</v>
      </c>
      <c r="O4" s="376"/>
      <c r="P4" s="376"/>
    </row>
    <row r="5" spans="1:21" s="88" customFormat="1" ht="24" customHeight="1" thickBot="1" x14ac:dyDescent="0.45">
      <c r="B5" s="376" t="str">
        <f>B6</f>
        <v>釜石商工</v>
      </c>
      <c r="C5" s="376"/>
      <c r="D5" s="376"/>
      <c r="E5" s="376" t="str">
        <f t="shared" ref="E5" si="0">E6</f>
        <v>大船渡東・高田</v>
      </c>
      <c r="F5" s="376"/>
      <c r="G5" s="376"/>
      <c r="H5" s="376" t="str">
        <f t="shared" ref="H5" si="1">H6</f>
        <v>大　　槌</v>
      </c>
      <c r="I5" s="376"/>
      <c r="J5" s="376"/>
      <c r="K5" s="376" t="str">
        <f t="shared" ref="K5" si="2">K6</f>
        <v>千　　厩</v>
      </c>
      <c r="L5" s="376"/>
      <c r="M5" s="376"/>
      <c r="N5" s="376" t="str">
        <f t="shared" ref="N5" si="3">N6</f>
        <v>宮古商工・山田</v>
      </c>
      <c r="O5" s="376"/>
      <c r="P5" s="376"/>
    </row>
    <row r="6" spans="1:21" ht="66" customHeight="1" thickTop="1" thickBot="1" x14ac:dyDescent="0.45">
      <c r="A6" s="68"/>
      <c r="B6" s="286" t="s">
        <v>66</v>
      </c>
      <c r="C6" s="287" t="e">
        <v>#REF!</v>
      </c>
      <c r="D6" s="288" t="e">
        <v>#REF!</v>
      </c>
      <c r="E6" s="289" t="s">
        <v>74</v>
      </c>
      <c r="F6" s="287" t="e">
        <v>#REF!</v>
      </c>
      <c r="G6" s="288" t="e">
        <v>#REF!</v>
      </c>
      <c r="H6" s="289" t="s">
        <v>63</v>
      </c>
      <c r="I6" s="287" t="e">
        <v>#REF!</v>
      </c>
      <c r="J6" s="288" t="e">
        <v>#REF!</v>
      </c>
      <c r="K6" s="289" t="s">
        <v>69</v>
      </c>
      <c r="L6" s="287" t="e">
        <v>#REF!</v>
      </c>
      <c r="M6" s="288" t="e">
        <v>#REF!</v>
      </c>
      <c r="N6" s="289" t="s">
        <v>75</v>
      </c>
      <c r="O6" s="287" t="e">
        <v>#REF!</v>
      </c>
      <c r="P6" s="290" t="e">
        <v>#REF!</v>
      </c>
      <c r="Q6" s="59" t="s">
        <v>3</v>
      </c>
      <c r="R6" s="60" t="s">
        <v>4</v>
      </c>
      <c r="S6" s="60" t="s">
        <v>5</v>
      </c>
      <c r="T6" s="60" t="s">
        <v>6</v>
      </c>
      <c r="U6" s="61" t="s">
        <v>7</v>
      </c>
    </row>
    <row r="7" spans="1:21" ht="25.5" thickTop="1" x14ac:dyDescent="0.4">
      <c r="A7" s="300" t="str">
        <f>B6</f>
        <v>釜石商工</v>
      </c>
      <c r="B7" s="303"/>
      <c r="C7" s="304"/>
      <c r="D7" s="305"/>
      <c r="E7" s="312" t="str">
        <f>IF(E8="","",IF(E8&gt;G8,"○",IF(E8=0,"×","△")))</f>
        <v>△</v>
      </c>
      <c r="F7" s="313"/>
      <c r="G7" s="314"/>
      <c r="H7" s="312" t="str">
        <f>IF(H8="","",IF(H8&gt;J8,"○",IF(H8=0,"×","△")))</f>
        <v>△</v>
      </c>
      <c r="I7" s="313"/>
      <c r="J7" s="314"/>
      <c r="K7" s="312" t="str">
        <f>IF(K8="","",IF(K8&gt;M8,"○",IF(K8=0,"×","△")))</f>
        <v>△</v>
      </c>
      <c r="L7" s="313"/>
      <c r="M7" s="314"/>
      <c r="N7" s="312" t="str">
        <f>IF(N8="","",IF(N8&gt;P8,"○",IF(N8=0,"×","△")))</f>
        <v>△</v>
      </c>
      <c r="O7" s="313"/>
      <c r="P7" s="315"/>
      <c r="Q7" s="316">
        <f>IF(COUNTIF($B7:$P7,"○")+COUNTIF($B9:$P9,"○")+COUNTIF($B7:$P7,"△")+COUNTIF($B9:$P9,"△")+COUNTIF($B7:$P7,"×")+COUNTIF($B9:$P9,"×")&lt;1,"",COUNTIF($B7:$P7,"○")*2+COUNTIF($B9:$P9,"○")*2+COUNTIF($B7:$P7,"△")+COUNTIF($B9:$P9,"△"))</f>
        <v>8</v>
      </c>
      <c r="R7" s="293">
        <f>IF(SUM(B8,E8,H8,K8,N8,B10,E10,K10,N10)=0,"",SUM(B8,E8,H8,K8,N8,B10,E10,K10,N10))</f>
        <v>186</v>
      </c>
      <c r="S7" s="293">
        <f>IF(SUM(D8,G8,J8,M8,P8,D10,G10,J10,M10,P10)=0,"",SUM(D8,G8,J8,M8,P8,D10,G10,J10,M10,P10))</f>
        <v>789</v>
      </c>
      <c r="T7" s="293">
        <f>IFERROR(R7-S7,"")</f>
        <v>-603</v>
      </c>
      <c r="U7" s="296">
        <v>5</v>
      </c>
    </row>
    <row r="8" spans="1:21" ht="24.75" x14ac:dyDescent="0.4">
      <c r="A8" s="301"/>
      <c r="B8" s="306"/>
      <c r="C8" s="307"/>
      <c r="D8" s="308"/>
      <c r="E8" s="93">
        <v>25</v>
      </c>
      <c r="F8" s="94" t="s">
        <v>54</v>
      </c>
      <c r="G8" s="95">
        <v>86</v>
      </c>
      <c r="H8" s="148">
        <v>18</v>
      </c>
      <c r="I8" s="100" t="s">
        <v>54</v>
      </c>
      <c r="J8" s="100">
        <v>73</v>
      </c>
      <c r="K8" s="148">
        <v>41</v>
      </c>
      <c r="L8" s="100" t="s">
        <v>54</v>
      </c>
      <c r="M8" s="95">
        <v>94</v>
      </c>
      <c r="N8" s="100">
        <v>37</v>
      </c>
      <c r="O8" s="100" t="s">
        <v>54</v>
      </c>
      <c r="P8" s="134">
        <v>101</v>
      </c>
      <c r="Q8" s="317"/>
      <c r="R8" s="294"/>
      <c r="S8" s="294"/>
      <c r="T8" s="294"/>
      <c r="U8" s="297"/>
    </row>
    <row r="9" spans="1:21" ht="24.75" x14ac:dyDescent="0.4">
      <c r="A9" s="301"/>
      <c r="B9" s="306"/>
      <c r="C9" s="307"/>
      <c r="D9" s="308"/>
      <c r="E9" s="215" t="str">
        <f>IF(E10="","",IF(E10&gt;G10,"○",IF(E10=0,"×","△")))</f>
        <v>△</v>
      </c>
      <c r="F9" s="216"/>
      <c r="G9" s="217"/>
      <c r="H9" s="215" t="str">
        <f>IF(H10="","",IF(H10&gt;J10,"○",IF(H10=0,"×","△")))</f>
        <v>△</v>
      </c>
      <c r="I9" s="216"/>
      <c r="J9" s="217"/>
      <c r="K9" s="215" t="str">
        <f>IF(K10="","",IF(K10&gt;M10,"○",IF(K10=0,"×","△")))</f>
        <v>△</v>
      </c>
      <c r="L9" s="216"/>
      <c r="M9" s="217"/>
      <c r="N9" s="215" t="str">
        <f>IF(N10="","",IF(N10&gt;P10,"○",IF(N10=0,"×","△")))</f>
        <v>△</v>
      </c>
      <c r="O9" s="216"/>
      <c r="P9" s="299"/>
      <c r="Q9" s="662"/>
      <c r="R9" s="663"/>
      <c r="S9" s="663"/>
      <c r="T9" s="294"/>
      <c r="U9" s="297"/>
    </row>
    <row r="10" spans="1:21" ht="24.75" x14ac:dyDescent="0.4">
      <c r="A10" s="302"/>
      <c r="B10" s="309"/>
      <c r="C10" s="310"/>
      <c r="D10" s="311"/>
      <c r="E10" s="93">
        <v>24</v>
      </c>
      <c r="F10" s="94" t="s">
        <v>54</v>
      </c>
      <c r="G10" s="95">
        <v>105</v>
      </c>
      <c r="H10" s="96">
        <v>23</v>
      </c>
      <c r="I10" s="97" t="s">
        <v>54</v>
      </c>
      <c r="J10" s="97">
        <v>108</v>
      </c>
      <c r="K10" s="96">
        <v>31</v>
      </c>
      <c r="L10" s="97" t="s">
        <v>54</v>
      </c>
      <c r="M10" s="103">
        <v>113</v>
      </c>
      <c r="N10" s="97">
        <v>10</v>
      </c>
      <c r="O10" s="97" t="s">
        <v>54</v>
      </c>
      <c r="P10" s="128">
        <v>109</v>
      </c>
      <c r="Q10" s="318"/>
      <c r="R10" s="295"/>
      <c r="S10" s="295"/>
      <c r="T10" s="295"/>
      <c r="U10" s="298"/>
    </row>
    <row r="11" spans="1:21" ht="24.75" x14ac:dyDescent="0.4">
      <c r="A11" s="330" t="str">
        <f>E6</f>
        <v>大船渡東・高田</v>
      </c>
      <c r="B11" s="331" t="str">
        <f>IF(B12="","",IF(B12&gt;D12,"○",IF(B12=0,"×","△")))</f>
        <v>○</v>
      </c>
      <c r="C11" s="332"/>
      <c r="D11" s="333"/>
      <c r="E11" s="334"/>
      <c r="F11" s="335"/>
      <c r="G11" s="336"/>
      <c r="H11" s="343" t="str">
        <f>IF(H12="","",IF(H12&gt;J12,"○",IF(H12=0,"×","△")))</f>
        <v>○</v>
      </c>
      <c r="I11" s="332"/>
      <c r="J11" s="333"/>
      <c r="K11" s="343" t="str">
        <f>IF(K12="","",IF(K12&gt;M12,"○",IF(K12=0,"×","△")))</f>
        <v>△</v>
      </c>
      <c r="L11" s="332"/>
      <c r="M11" s="333"/>
      <c r="N11" s="343" t="str">
        <f>IF(N12="","",IF(N12&gt;P12,"○",IF(N12=0,"×","△")))</f>
        <v>△</v>
      </c>
      <c r="O11" s="332"/>
      <c r="P11" s="344"/>
      <c r="Q11" s="345">
        <f>IF(COUNTIF($B11:$P11,"○")+COUNTIF($B13:$P13,"○")+COUNTIF($B11:$P11,"△")+COUNTIF($B13:$P13,"△")+COUNTIF($B11:$P11,"×")+COUNTIF($B13:$P13,"×")&lt;1,"",COUNTIF($B11:$P11,"○")*2+COUNTIF($B13:$P13,"○")*2+COUNTIF($B11:$P11,"△")+COUNTIF($B13:$P13,"△"))</f>
        <v>13</v>
      </c>
      <c r="R11" s="319">
        <f>IF(SUM(B12,E12,H12,K12,N12,B14,E14,K14,N14)=0,"",SUM(B12,E12,H12,K12,N12,B14,E14,K14,N14))</f>
        <v>505</v>
      </c>
      <c r="S11" s="319">
        <f>IF(SUM(D12,G12,J12,M12,P12,D14,G14,J14,M14,P14)=0,"",SUM(D12,G12,J12,M12,P12,D14,G14,J14,M14,P14))</f>
        <v>422</v>
      </c>
      <c r="T11" s="319">
        <f>IFERROR(R11-S11,"")</f>
        <v>83</v>
      </c>
      <c r="U11" s="322">
        <v>2</v>
      </c>
    </row>
    <row r="12" spans="1:21" ht="24.75" x14ac:dyDescent="0.4">
      <c r="A12" s="301"/>
      <c r="B12" s="151">
        <f>IF(G8="","",G8)</f>
        <v>86</v>
      </c>
      <c r="C12" s="152" t="s">
        <v>54</v>
      </c>
      <c r="D12" s="152">
        <f>IF(E8="","",E8)</f>
        <v>25</v>
      </c>
      <c r="E12" s="337"/>
      <c r="F12" s="338"/>
      <c r="G12" s="339"/>
      <c r="H12" s="152">
        <v>76</v>
      </c>
      <c r="I12" s="152" t="s">
        <v>54</v>
      </c>
      <c r="J12" s="152">
        <v>47</v>
      </c>
      <c r="K12" s="153">
        <v>57</v>
      </c>
      <c r="L12" s="152" t="s">
        <v>54</v>
      </c>
      <c r="M12" s="156">
        <v>61</v>
      </c>
      <c r="N12" s="152">
        <v>54</v>
      </c>
      <c r="O12" s="152" t="s">
        <v>54</v>
      </c>
      <c r="P12" s="154">
        <v>65</v>
      </c>
      <c r="Q12" s="346"/>
      <c r="R12" s="320"/>
      <c r="S12" s="320"/>
      <c r="T12" s="320"/>
      <c r="U12" s="323"/>
    </row>
    <row r="13" spans="1:21" ht="24.75" x14ac:dyDescent="0.4">
      <c r="A13" s="301"/>
      <c r="B13" s="325" t="str">
        <f>IF(B14="","",IF(B14&gt;D14,"○",IF(B14=0,"×","△")))</f>
        <v>○</v>
      </c>
      <c r="C13" s="326"/>
      <c r="D13" s="327"/>
      <c r="E13" s="337"/>
      <c r="F13" s="338"/>
      <c r="G13" s="339"/>
      <c r="H13" s="328" t="str">
        <f>IF(H14="","",IF(H14&gt;J14,"○",IF(H14=0,"×","△")))</f>
        <v>△</v>
      </c>
      <c r="I13" s="326"/>
      <c r="J13" s="327"/>
      <c r="K13" s="328" t="str">
        <f>IF(K14="","",IF(K14&gt;M14,"○",IF(K14=0,"×","△")))</f>
        <v>○</v>
      </c>
      <c r="L13" s="326"/>
      <c r="M13" s="327"/>
      <c r="N13" s="328" t="str">
        <f>IF(N14="","",IF(N14&gt;P14,"○",IF(N14=0,"×","△")))</f>
        <v>○</v>
      </c>
      <c r="O13" s="326"/>
      <c r="P13" s="329"/>
      <c r="Q13" s="664"/>
      <c r="R13" s="665"/>
      <c r="S13" s="665"/>
      <c r="T13" s="320"/>
      <c r="U13" s="323"/>
    </row>
    <row r="14" spans="1:21" ht="24.75" x14ac:dyDescent="0.4">
      <c r="A14" s="302"/>
      <c r="B14" s="129">
        <f>IF(G10="","",G10)</f>
        <v>105</v>
      </c>
      <c r="C14" s="130" t="s">
        <v>54</v>
      </c>
      <c r="D14" s="130">
        <f>IF(E10="","",E10)</f>
        <v>24</v>
      </c>
      <c r="E14" s="340"/>
      <c r="F14" s="341"/>
      <c r="G14" s="342"/>
      <c r="H14" s="130">
        <v>53</v>
      </c>
      <c r="I14" s="130" t="s">
        <v>54</v>
      </c>
      <c r="J14" s="130">
        <v>85</v>
      </c>
      <c r="K14" s="131">
        <v>64</v>
      </c>
      <c r="L14" s="130" t="s">
        <v>54</v>
      </c>
      <c r="M14" s="138">
        <v>62</v>
      </c>
      <c r="N14" s="130">
        <v>63</v>
      </c>
      <c r="O14" s="130" t="s">
        <v>54</v>
      </c>
      <c r="P14" s="132">
        <v>53</v>
      </c>
      <c r="Q14" s="347"/>
      <c r="R14" s="321"/>
      <c r="S14" s="321"/>
      <c r="T14" s="321"/>
      <c r="U14" s="324"/>
    </row>
    <row r="15" spans="1:21" ht="24.75" x14ac:dyDescent="0.4">
      <c r="A15" s="330" t="str">
        <f>H6</f>
        <v>大　　槌</v>
      </c>
      <c r="B15" s="351" t="str">
        <f>IF(B16="","",IF(B16&gt;D16,"○",IF(B16=0,"×","△")))</f>
        <v>○</v>
      </c>
      <c r="C15" s="260"/>
      <c r="D15" s="261"/>
      <c r="E15" s="262" t="str">
        <f>IF(E16="","",IF(E16&gt;G16,"○",IF(E16=0,"×","△")))</f>
        <v>△</v>
      </c>
      <c r="F15" s="260"/>
      <c r="G15" s="261"/>
      <c r="H15" s="352"/>
      <c r="I15" s="353"/>
      <c r="J15" s="354"/>
      <c r="K15" s="262" t="str">
        <f>IF(K16="","",IF(K16&gt;M16,"○",IF(K16=0,"×","△")))</f>
        <v>○</v>
      </c>
      <c r="L15" s="260"/>
      <c r="M15" s="261"/>
      <c r="N15" s="262" t="str">
        <f>IF(N16="","",IF(N16&gt;P16,"○",IF(N16=0,"×","△")))</f>
        <v>△</v>
      </c>
      <c r="O15" s="260"/>
      <c r="P15" s="361"/>
      <c r="Q15" s="362">
        <f>IF(COUNTIF($B15:$P15,"○")+COUNTIF($B17:$P17,"○")+COUNTIF($B15:$P15,"△")+COUNTIF($B17:$P17,"△")+COUNTIF($B15:$P15,"×")+COUNTIF($B17:$P17,"×")&lt;1,"",COUNTIF($B15:$P15,"○")*2+COUNTIF($B17:$P17,"○")*2+COUNTIF($B15:$P15,"△")+COUNTIF($B17:$P17,"△"))</f>
        <v>12</v>
      </c>
      <c r="R15" s="348">
        <f>IF(SUM(B16,E16,H16,K16,N16,B18,E18,K18,N18)=0,"",SUM(B16,E16,H16,K16,N16,B18,E18,K18,N18))</f>
        <v>491</v>
      </c>
      <c r="S15" s="348">
        <f>IF(SUM(D16,G16,J16,M16,P16,D18,G18,J18,M18,P18)=0,"",SUM(D16,G16,J16,M16,P16,D18,G18,J18,M18,P18))</f>
        <v>463</v>
      </c>
      <c r="T15" s="348">
        <f>IFERROR(R15-S15,"")</f>
        <v>28</v>
      </c>
      <c r="U15" s="349">
        <v>4</v>
      </c>
    </row>
    <row r="16" spans="1:21" ht="24.75" x14ac:dyDescent="0.4">
      <c r="A16" s="301"/>
      <c r="B16" s="155">
        <f>IF(J8="","",J8)</f>
        <v>73</v>
      </c>
      <c r="C16" s="100" t="s">
        <v>54</v>
      </c>
      <c r="D16" s="100">
        <f>IF(H8="","",H8)</f>
        <v>18</v>
      </c>
      <c r="E16" s="148">
        <f>IF(J12="","",J12)</f>
        <v>47</v>
      </c>
      <c r="F16" s="100" t="s">
        <v>54</v>
      </c>
      <c r="G16" s="100">
        <f>IF(H12="","",H12)</f>
        <v>76</v>
      </c>
      <c r="H16" s="355"/>
      <c r="I16" s="356"/>
      <c r="J16" s="357"/>
      <c r="K16" s="93">
        <v>59</v>
      </c>
      <c r="L16" s="94" t="s">
        <v>54</v>
      </c>
      <c r="M16" s="95">
        <v>52</v>
      </c>
      <c r="N16" s="148">
        <v>58</v>
      </c>
      <c r="O16" s="100" t="s">
        <v>54</v>
      </c>
      <c r="P16" s="134">
        <v>74</v>
      </c>
      <c r="Q16" s="317"/>
      <c r="R16" s="294"/>
      <c r="S16" s="294"/>
      <c r="T16" s="294"/>
      <c r="U16" s="297"/>
    </row>
    <row r="17" spans="1:21" ht="24.75" x14ac:dyDescent="0.4">
      <c r="A17" s="301"/>
      <c r="B17" s="350" t="str">
        <f>IF(B18="","",IF(B18&gt;D18,"○",IF(B18=0,"×","△")))</f>
        <v>○</v>
      </c>
      <c r="C17" s="216"/>
      <c r="D17" s="217"/>
      <c r="E17" s="215" t="str">
        <f>IF(E18="","",IF(E18&gt;G18,"○",IF(E18=0,"×","△")))</f>
        <v>○</v>
      </c>
      <c r="F17" s="216"/>
      <c r="G17" s="217"/>
      <c r="H17" s="355"/>
      <c r="I17" s="356"/>
      <c r="J17" s="357"/>
      <c r="K17" s="215" t="str">
        <f>IF(K18="","",IF(K18&gt;M18,"○",IF(K18=0,"×","△")))</f>
        <v>△</v>
      </c>
      <c r="L17" s="216"/>
      <c r="M17" s="217"/>
      <c r="N17" s="215" t="str">
        <f>IF(N18="","",IF(N18&gt;P18,"○",IF(N18=0,"×","△")))</f>
        <v>△</v>
      </c>
      <c r="O17" s="216"/>
      <c r="P17" s="299"/>
      <c r="Q17" s="662"/>
      <c r="R17" s="663"/>
      <c r="S17" s="663"/>
      <c r="T17" s="294"/>
      <c r="U17" s="297"/>
    </row>
    <row r="18" spans="1:21" ht="24.75" x14ac:dyDescent="0.4">
      <c r="A18" s="302"/>
      <c r="B18" s="133">
        <f>IF(J10="","",J10)</f>
        <v>108</v>
      </c>
      <c r="C18" s="97" t="s">
        <v>54</v>
      </c>
      <c r="D18" s="97">
        <f>IF(H10="","",H10)</f>
        <v>23</v>
      </c>
      <c r="E18" s="96">
        <f>IF(J14="","",J14)</f>
        <v>85</v>
      </c>
      <c r="F18" s="97" t="s">
        <v>54</v>
      </c>
      <c r="G18" s="97">
        <f>IF(H14="","",H14)</f>
        <v>53</v>
      </c>
      <c r="H18" s="358"/>
      <c r="I18" s="359"/>
      <c r="J18" s="360"/>
      <c r="K18" s="93">
        <v>30</v>
      </c>
      <c r="L18" s="94" t="s">
        <v>54</v>
      </c>
      <c r="M18" s="95">
        <v>83</v>
      </c>
      <c r="N18" s="96">
        <v>31</v>
      </c>
      <c r="O18" s="97" t="s">
        <v>54</v>
      </c>
      <c r="P18" s="128">
        <v>84</v>
      </c>
      <c r="Q18" s="318"/>
      <c r="R18" s="295"/>
      <c r="S18" s="295"/>
      <c r="T18" s="295"/>
      <c r="U18" s="298"/>
    </row>
    <row r="19" spans="1:21" ht="24.75" x14ac:dyDescent="0.4">
      <c r="A19" s="330" t="str">
        <f>K6</f>
        <v>千　　厩</v>
      </c>
      <c r="B19" s="331" t="str">
        <f>IF(B20="","",IF(B20&gt;D20,"○",IF(B20=0,"×","△")))</f>
        <v>○</v>
      </c>
      <c r="C19" s="332"/>
      <c r="D19" s="333"/>
      <c r="E19" s="343" t="str">
        <f>IF(E20="","",IF(E20&gt;G20,"○",IF(E20=0,"×","△")))</f>
        <v>○</v>
      </c>
      <c r="F19" s="332"/>
      <c r="G19" s="333"/>
      <c r="H19" s="343" t="str">
        <f>IF(H20="","",IF(H20&gt;J20,"○",IF(H20=0,"×","△")))</f>
        <v>△</v>
      </c>
      <c r="I19" s="332"/>
      <c r="J19" s="333"/>
      <c r="K19" s="334"/>
      <c r="L19" s="335"/>
      <c r="M19" s="336"/>
      <c r="N19" s="343" t="str">
        <f>IF(N20="","",IF(N20&gt;P20,"○",IF(N20=0,"×","△")))</f>
        <v>△</v>
      </c>
      <c r="O19" s="332"/>
      <c r="P19" s="344"/>
      <c r="Q19" s="345">
        <f>IF(COUNTIF($B19:$P19,"○")+COUNTIF($B21:$P21,"○")+COUNTIF($B19:$P19,"△")+COUNTIF($B21:$P21,"△")+COUNTIF($B19:$P19,"×")+COUNTIF($B21:$P21,"×")&lt;1,"",COUNTIF($B19:$P19,"○")*2+COUNTIF($B21:$P21,"○")*2+COUNTIF($B19:$P19,"△")+COUNTIF($B21:$P21,"△"))</f>
        <v>12</v>
      </c>
      <c r="R19" s="319">
        <f>IF(SUM(B20,E20,H20,K20,N20,B22,E22,K22,N22)=0,"",SUM(B20,E20,H20,K20,N20,B22,E22,K22,N22))</f>
        <v>459</v>
      </c>
      <c r="S19" s="319">
        <f>IF(SUM(D20,G20,J20,M20,P20,D22,G22,J22,M22,P22)=0,"",SUM(D20,G20,J20,M20,P20,D22,G22,J22,M22,P22))</f>
        <v>405</v>
      </c>
      <c r="T19" s="319">
        <f>IFERROR(R19-S19,"")</f>
        <v>54</v>
      </c>
      <c r="U19" s="322">
        <v>3</v>
      </c>
    </row>
    <row r="20" spans="1:21" ht="24.75" x14ac:dyDescent="0.4">
      <c r="A20" s="301"/>
      <c r="B20" s="151">
        <f>IF(M8="","",M8)</f>
        <v>94</v>
      </c>
      <c r="C20" s="152" t="s">
        <v>54</v>
      </c>
      <c r="D20" s="152">
        <f>IF(K8="","",K8)</f>
        <v>41</v>
      </c>
      <c r="E20" s="153">
        <f>IF(M12="","",M12)</f>
        <v>61</v>
      </c>
      <c r="F20" s="152" t="s">
        <v>54</v>
      </c>
      <c r="G20" s="152">
        <f>IF(K12="","",K12)</f>
        <v>57</v>
      </c>
      <c r="H20" s="153">
        <f>IF(M16="","",M16)</f>
        <v>52</v>
      </c>
      <c r="I20" s="152" t="s">
        <v>54</v>
      </c>
      <c r="J20" s="152">
        <f>IF(K16="","",K16)</f>
        <v>59</v>
      </c>
      <c r="K20" s="337"/>
      <c r="L20" s="338"/>
      <c r="M20" s="339"/>
      <c r="N20" s="152">
        <v>39</v>
      </c>
      <c r="O20" s="152" t="s">
        <v>54</v>
      </c>
      <c r="P20" s="154">
        <v>58</v>
      </c>
      <c r="Q20" s="346"/>
      <c r="R20" s="320"/>
      <c r="S20" s="320"/>
      <c r="T20" s="320"/>
      <c r="U20" s="323"/>
    </row>
    <row r="21" spans="1:21" ht="24.75" x14ac:dyDescent="0.4">
      <c r="A21" s="301"/>
      <c r="B21" s="325" t="str">
        <f>IF(B22="","",IF(B22&gt;D22,"○",IF(B22=0,"×","△")))</f>
        <v>○</v>
      </c>
      <c r="C21" s="326"/>
      <c r="D21" s="327"/>
      <c r="E21" s="328" t="str">
        <f>IF(E22="","",IF(E22&gt;G22,"○",IF(E22=0,"×","△")))</f>
        <v>△</v>
      </c>
      <c r="F21" s="326"/>
      <c r="G21" s="327"/>
      <c r="H21" s="328" t="str">
        <f>IF(H22="","",IF(H22&gt;J22,"○",IF(H22=0,"×","△")))</f>
        <v>○</v>
      </c>
      <c r="I21" s="326"/>
      <c r="J21" s="327"/>
      <c r="K21" s="337"/>
      <c r="L21" s="338"/>
      <c r="M21" s="339"/>
      <c r="N21" s="328" t="str">
        <f>IF(N22="","",IF(N22&gt;P22,"○",IF(N22=0,"×","△")))</f>
        <v>△</v>
      </c>
      <c r="O21" s="326"/>
      <c r="P21" s="329"/>
      <c r="Q21" s="664"/>
      <c r="R21" s="665"/>
      <c r="S21" s="665"/>
      <c r="T21" s="320"/>
      <c r="U21" s="323"/>
    </row>
    <row r="22" spans="1:21" ht="24.75" x14ac:dyDescent="0.4">
      <c r="A22" s="302"/>
      <c r="B22" s="129">
        <f>IF(M10="","",M10)</f>
        <v>113</v>
      </c>
      <c r="C22" s="130" t="s">
        <v>54</v>
      </c>
      <c r="D22" s="130">
        <f>IF(K10="","",K10)</f>
        <v>31</v>
      </c>
      <c r="E22" s="131">
        <f>IF(M14="","",M14)</f>
        <v>62</v>
      </c>
      <c r="F22" s="130" t="s">
        <v>54</v>
      </c>
      <c r="G22" s="130">
        <f>IF(K14="","",K14)</f>
        <v>64</v>
      </c>
      <c r="H22" s="131">
        <f>IF(M18="","",M18)</f>
        <v>83</v>
      </c>
      <c r="I22" s="130" t="s">
        <v>54</v>
      </c>
      <c r="J22" s="130">
        <f>IF(K18="","",K18)</f>
        <v>30</v>
      </c>
      <c r="K22" s="340"/>
      <c r="L22" s="341"/>
      <c r="M22" s="342"/>
      <c r="N22" s="130">
        <v>38</v>
      </c>
      <c r="O22" s="130" t="s">
        <v>54</v>
      </c>
      <c r="P22" s="132">
        <v>65</v>
      </c>
      <c r="Q22" s="347"/>
      <c r="R22" s="321"/>
      <c r="S22" s="321"/>
      <c r="T22" s="321"/>
      <c r="U22" s="324"/>
    </row>
    <row r="23" spans="1:21" ht="24.75" x14ac:dyDescent="0.4">
      <c r="A23" s="330" t="str">
        <f>N6</f>
        <v>宮古商工・山田</v>
      </c>
      <c r="B23" s="351" t="str">
        <f>IF(B24="","",IF(B24&gt;D24,"○",IF(B24=0,"×","△")))</f>
        <v>○</v>
      </c>
      <c r="C23" s="260"/>
      <c r="D23" s="261"/>
      <c r="E23" s="262" t="str">
        <f>IF(E24="","",IF(E24&gt;G24,"○",IF(E24=0,"×","△")))</f>
        <v>○</v>
      </c>
      <c r="F23" s="260"/>
      <c r="G23" s="261"/>
      <c r="H23" s="262" t="str">
        <f>IF(H24="","",IF(H24&gt;J24,"○",IF(H24=0,"×","△")))</f>
        <v>○</v>
      </c>
      <c r="I23" s="260"/>
      <c r="J23" s="261"/>
      <c r="K23" s="262" t="str">
        <f>IF(K24="","",IF(K24&gt;M24,"○",IF(K24=0,"×","△")))</f>
        <v>○</v>
      </c>
      <c r="L23" s="260"/>
      <c r="M23" s="261"/>
      <c r="N23" s="431"/>
      <c r="O23" s="432"/>
      <c r="P23" s="433"/>
      <c r="Q23" s="362">
        <f>IF(COUNTIF($B23:$P23,"○")+COUNTIF($B25:$P25,"○")+COUNTIF($B23:$P23,"△")+COUNTIF($B25:$P25,"△")+COUNTIF($B23:$P23,"×")+COUNTIF($B25:$P25,"×")&lt;1,"",COUNTIF($B23:$P23,"○")*2+COUNTIF($B25:$P25,"○")*2+COUNTIF($B23:$P23,"△")+COUNTIF($B25:$P25,"△"))</f>
        <v>15</v>
      </c>
      <c r="R23" s="348">
        <f>IF(SUM(B24,E24,H24,K24,N24,B26,E26,K26,N26)=0,"",SUM(B24,E24,H24,K24,N24,B26,E26,K26,N26))</f>
        <v>525</v>
      </c>
      <c r="S23" s="348">
        <f>IF(SUM(D24,G24,J24,M24,P24,D26,G26,J26,M26,P26)=0,"",SUM(D24,G24,J24,M24,P24,D26,G26,J26,M26,P26))</f>
        <v>330</v>
      </c>
      <c r="T23" s="348">
        <f>IFERROR(R23-S23,"")</f>
        <v>195</v>
      </c>
      <c r="U23" s="349">
        <v>1</v>
      </c>
    </row>
    <row r="24" spans="1:21" ht="24.75" x14ac:dyDescent="0.4">
      <c r="A24" s="301"/>
      <c r="B24" s="155">
        <f>IF(P8="","",P8)</f>
        <v>101</v>
      </c>
      <c r="C24" s="100" t="s">
        <v>54</v>
      </c>
      <c r="D24" s="100">
        <f>IF(N8="","",N8)</f>
        <v>37</v>
      </c>
      <c r="E24" s="148">
        <f>IF(P12="","",P12)</f>
        <v>65</v>
      </c>
      <c r="F24" s="100" t="s">
        <v>54</v>
      </c>
      <c r="G24" s="100">
        <f>IF(N12="","",N12)</f>
        <v>54</v>
      </c>
      <c r="H24" s="148">
        <f>IF(P16="","",P16)</f>
        <v>74</v>
      </c>
      <c r="I24" s="100" t="s">
        <v>54</v>
      </c>
      <c r="J24" s="100">
        <f>IF(N16="","",N16)</f>
        <v>58</v>
      </c>
      <c r="K24" s="148">
        <f>IF(P20="","",P20)</f>
        <v>58</v>
      </c>
      <c r="L24" s="100" t="s">
        <v>54</v>
      </c>
      <c r="M24" s="100">
        <f>IF(N20="","",N20)</f>
        <v>39</v>
      </c>
      <c r="N24" s="434"/>
      <c r="O24" s="307"/>
      <c r="P24" s="435"/>
      <c r="Q24" s="317"/>
      <c r="R24" s="294"/>
      <c r="S24" s="294"/>
      <c r="T24" s="294"/>
      <c r="U24" s="297"/>
    </row>
    <row r="25" spans="1:21" ht="24.75" x14ac:dyDescent="0.4">
      <c r="A25" s="301"/>
      <c r="B25" s="350" t="str">
        <f>IF(B26="","",IF(B26&gt;D26,"○",IF(B26=0,"×","△")))</f>
        <v>○</v>
      </c>
      <c r="C25" s="216"/>
      <c r="D25" s="217"/>
      <c r="E25" s="215" t="str">
        <f>IF(E26="","",IF(E26&gt;G26,"○",IF(E26=0,"×","△")))</f>
        <v>△</v>
      </c>
      <c r="F25" s="216"/>
      <c r="G25" s="217"/>
      <c r="H25" s="215" t="str">
        <f>IF(H26="","",IF(H26&gt;J26,"○",IF(H26=0,"×","△")))</f>
        <v>○</v>
      </c>
      <c r="I25" s="216"/>
      <c r="J25" s="217"/>
      <c r="K25" s="215" t="str">
        <f>IF(K26="","",IF(K26&gt;M26,"○",IF(K26=0,"×","△")))</f>
        <v>○</v>
      </c>
      <c r="L25" s="216"/>
      <c r="M25" s="217"/>
      <c r="N25" s="434"/>
      <c r="O25" s="307"/>
      <c r="P25" s="435"/>
      <c r="Q25" s="662"/>
      <c r="R25" s="663"/>
      <c r="S25" s="663"/>
      <c r="T25" s="294"/>
      <c r="U25" s="297"/>
    </row>
    <row r="26" spans="1:21" ht="25.5" thickBot="1" x14ac:dyDescent="0.45">
      <c r="A26" s="365"/>
      <c r="B26" s="139">
        <f>IF(P10="","",P10)</f>
        <v>109</v>
      </c>
      <c r="C26" s="140" t="s">
        <v>54</v>
      </c>
      <c r="D26" s="140">
        <f>IF(N10="","",N10)</f>
        <v>10</v>
      </c>
      <c r="E26" s="141">
        <f>IF(P14="","",P14)</f>
        <v>53</v>
      </c>
      <c r="F26" s="140" t="s">
        <v>54</v>
      </c>
      <c r="G26" s="140">
        <f>IF(N14="","",N14)</f>
        <v>63</v>
      </c>
      <c r="H26" s="141">
        <f>IF(P18="","",P18)</f>
        <v>84</v>
      </c>
      <c r="I26" s="140" t="s">
        <v>54</v>
      </c>
      <c r="J26" s="140">
        <f>IF(N18="","",N18)</f>
        <v>31</v>
      </c>
      <c r="K26" s="141">
        <f>IF(P22="","",P22)</f>
        <v>65</v>
      </c>
      <c r="L26" s="140" t="s">
        <v>54</v>
      </c>
      <c r="M26" s="140">
        <f>IF(N22="","",N22)</f>
        <v>38</v>
      </c>
      <c r="N26" s="436"/>
      <c r="O26" s="437"/>
      <c r="P26" s="438"/>
      <c r="Q26" s="439"/>
      <c r="R26" s="440"/>
      <c r="S26" s="440"/>
      <c r="T26" s="440"/>
      <c r="U26" s="441"/>
    </row>
    <row r="27" spans="1:21" s="22" customFormat="1" ht="20.25" thickTop="1" x14ac:dyDescent="0.4"/>
    <row r="28" spans="1:21" s="23" customFormat="1" ht="19.5" x14ac:dyDescent="0.4">
      <c r="A28" s="69" t="s">
        <v>8</v>
      </c>
      <c r="M28" s="62" t="s">
        <v>110</v>
      </c>
      <c r="N28" s="62"/>
      <c r="O28" s="62"/>
      <c r="P28" s="62"/>
      <c r="Q28" s="62"/>
      <c r="R28" s="62"/>
    </row>
    <row r="29" spans="1:21" s="22" customFormat="1" ht="19.5" x14ac:dyDescent="0.4">
      <c r="A29" s="22" t="s">
        <v>93</v>
      </c>
      <c r="M29" s="666"/>
      <c r="N29" s="667"/>
      <c r="O29" s="668" t="s">
        <v>103</v>
      </c>
      <c r="P29" s="668" t="s">
        <v>104</v>
      </c>
      <c r="Q29" s="668" t="s">
        <v>105</v>
      </c>
    </row>
    <row r="30" spans="1:21" s="22" customFormat="1" ht="19.5" x14ac:dyDescent="0.4">
      <c r="A30" s="22" t="s">
        <v>94</v>
      </c>
      <c r="M30" s="669" t="s">
        <v>111</v>
      </c>
      <c r="N30" s="670"/>
      <c r="O30" s="671">
        <v>89</v>
      </c>
      <c r="P30" s="671">
        <v>135</v>
      </c>
      <c r="Q30" s="671">
        <f>O30-P30</f>
        <v>-46</v>
      </c>
    </row>
    <row r="31" spans="1:21" s="22" customFormat="1" ht="19.5" x14ac:dyDescent="0.4">
      <c r="A31" s="22" t="s">
        <v>95</v>
      </c>
      <c r="M31" s="669" t="s">
        <v>112</v>
      </c>
      <c r="N31" s="670"/>
      <c r="O31" s="671">
        <v>135</v>
      </c>
      <c r="P31" s="671">
        <v>89</v>
      </c>
      <c r="Q31" s="671">
        <f>O31-P31</f>
        <v>46</v>
      </c>
    </row>
    <row r="32" spans="1:21" s="22" customFormat="1" ht="19.5" x14ac:dyDescent="0.4">
      <c r="A32" s="22" t="s">
        <v>96</v>
      </c>
    </row>
    <row r="33" spans="1:30" s="22" customFormat="1" ht="19.5" x14ac:dyDescent="0.4">
      <c r="A33" s="22" t="s">
        <v>93</v>
      </c>
    </row>
    <row r="34" spans="1:30" s="22" customFormat="1" ht="19.5" x14ac:dyDescent="0.4">
      <c r="A34" s="22" t="s">
        <v>9</v>
      </c>
    </row>
    <row r="35" spans="1:30" s="15" customFormat="1" ht="22.5" x14ac:dyDescent="0.4">
      <c r="A35" s="70" t="s">
        <v>10</v>
      </c>
      <c r="B35" s="445" t="str">
        <f t="shared" ref="B35:B42" si="4">IF(E44="","",VLOOKUP(E44,$B$44:$C$50,2,FALSE))</f>
        <v>釜石商工</v>
      </c>
      <c r="C35" s="445"/>
      <c r="D35" s="71" t="s">
        <v>54</v>
      </c>
      <c r="E35" s="445" t="str">
        <f t="shared" ref="E35:E42" si="5">IF(F44="","",VLOOKUP(F44,$B$44:$C$50,2,FALSE))</f>
        <v>大船渡東・高田</v>
      </c>
      <c r="F35" s="445"/>
      <c r="G35" s="442" t="str">
        <f t="shared" ref="G35:G42" si="6">IF(G44="","",VLOOKUP(G44,$B$44:$C$50,2,FALSE))</f>
        <v>大　　槌</v>
      </c>
      <c r="H35" s="442"/>
      <c r="I35" s="72" t="s">
        <v>54</v>
      </c>
      <c r="J35" s="442" t="str">
        <f t="shared" ref="J35:J42" si="7">IF(H44="","",VLOOKUP(H44,$B$44:$C$50,2,FALSE))</f>
        <v>千　　厩</v>
      </c>
      <c r="K35" s="442"/>
      <c r="L35" s="445" t="str">
        <f t="shared" ref="L35:L42" si="8">IF(I44="","",VLOOKUP(I44,$B$44:$C$50,2,FALSE))</f>
        <v>釜石商工</v>
      </c>
      <c r="M35" s="445"/>
      <c r="N35" s="71" t="s">
        <v>54</v>
      </c>
      <c r="O35" s="445" t="str">
        <f t="shared" ref="O35:O42" si="9">IF(J44="","",VLOOKUP(J44,$B$44:$C$50,2,FALSE))</f>
        <v>宮古商工・山田</v>
      </c>
      <c r="P35" s="445"/>
      <c r="Q35" s="442" t="str">
        <f t="shared" ref="Q35:Q42" si="10">IF(K44="","",VLOOKUP(K44,$B$44:$C$50,2,FALSE))</f>
        <v>大船渡東・高田</v>
      </c>
      <c r="R35" s="442"/>
      <c r="S35" s="72" t="s">
        <v>54</v>
      </c>
      <c r="T35" s="442" t="str">
        <f t="shared" ref="T35:T42" si="11">IF(L44="","",VLOOKUP(L44,$B$44:$C$50,2,FALSE))</f>
        <v>千　　厩</v>
      </c>
      <c r="U35" s="442"/>
      <c r="Y35" s="18"/>
      <c r="Z35" s="18"/>
      <c r="AA35" s="18"/>
      <c r="AD35" s="18"/>
    </row>
    <row r="36" spans="1:30" s="15" customFormat="1" ht="22.5" x14ac:dyDescent="0.4">
      <c r="A36" s="73"/>
      <c r="B36" s="443" t="str">
        <f t="shared" si="4"/>
        <v>大　　槌</v>
      </c>
      <c r="C36" s="443"/>
      <c r="D36" s="74" t="s">
        <v>54</v>
      </c>
      <c r="E36" s="443" t="str">
        <f t="shared" si="5"/>
        <v>宮古商工・山田</v>
      </c>
      <c r="F36" s="443"/>
      <c r="G36" s="444" t="str">
        <f t="shared" si="6"/>
        <v/>
      </c>
      <c r="H36" s="444"/>
      <c r="I36" s="75"/>
      <c r="J36" s="444" t="str">
        <f t="shared" si="7"/>
        <v/>
      </c>
      <c r="K36" s="444"/>
      <c r="L36" s="443" t="str">
        <f t="shared" si="8"/>
        <v/>
      </c>
      <c r="M36" s="443"/>
      <c r="N36" s="74"/>
      <c r="O36" s="443" t="str">
        <f t="shared" si="9"/>
        <v/>
      </c>
      <c r="P36" s="443"/>
      <c r="Q36" s="444" t="str">
        <f t="shared" si="10"/>
        <v/>
      </c>
      <c r="R36" s="444"/>
      <c r="S36" s="75"/>
      <c r="T36" s="444" t="str">
        <f t="shared" si="11"/>
        <v/>
      </c>
      <c r="U36" s="444"/>
      <c r="Y36" s="18"/>
      <c r="Z36" s="18"/>
      <c r="AA36" s="18"/>
      <c r="AD36" s="18"/>
    </row>
    <row r="37" spans="1:30" s="15" customFormat="1" ht="22.5" x14ac:dyDescent="0.4">
      <c r="A37" s="15" t="s">
        <v>12</v>
      </c>
      <c r="B37" s="447" t="str">
        <f t="shared" si="4"/>
        <v>釜石商工</v>
      </c>
      <c r="C37" s="447"/>
      <c r="D37" s="76" t="s">
        <v>54</v>
      </c>
      <c r="E37" s="447" t="str">
        <f t="shared" si="5"/>
        <v>大　　槌</v>
      </c>
      <c r="F37" s="447"/>
      <c r="G37" s="446" t="str">
        <f t="shared" si="6"/>
        <v>大船渡東・高田</v>
      </c>
      <c r="H37" s="446"/>
      <c r="I37" s="77" t="s">
        <v>54</v>
      </c>
      <c r="J37" s="446" t="str">
        <f t="shared" si="7"/>
        <v>宮古商工・山田</v>
      </c>
      <c r="K37" s="446"/>
      <c r="L37" s="447" t="str">
        <f t="shared" si="8"/>
        <v>千　　厩</v>
      </c>
      <c r="M37" s="447"/>
      <c r="N37" s="76" t="s">
        <v>54</v>
      </c>
      <c r="O37" s="447" t="str">
        <f t="shared" si="9"/>
        <v>宮古商工・山田</v>
      </c>
      <c r="P37" s="447"/>
      <c r="Q37" s="446" t="str">
        <f t="shared" si="10"/>
        <v>大船渡東・高田</v>
      </c>
      <c r="R37" s="446"/>
      <c r="S37" s="77" t="s">
        <v>54</v>
      </c>
      <c r="T37" s="446" t="str">
        <f t="shared" si="11"/>
        <v>大　　槌</v>
      </c>
      <c r="U37" s="446"/>
      <c r="Y37" s="18"/>
      <c r="Z37" s="18"/>
      <c r="AA37" s="18"/>
      <c r="AD37" s="18"/>
    </row>
    <row r="38" spans="1:30" s="15" customFormat="1" ht="22.5" x14ac:dyDescent="0.4">
      <c r="B38" s="447" t="str">
        <f t="shared" si="4"/>
        <v>釜石商工</v>
      </c>
      <c r="C38" s="447"/>
      <c r="D38" s="76" t="s">
        <v>54</v>
      </c>
      <c r="E38" s="447" t="str">
        <f t="shared" si="5"/>
        <v>千　　厩</v>
      </c>
      <c r="F38" s="447"/>
      <c r="G38" s="446" t="str">
        <f t="shared" si="6"/>
        <v/>
      </c>
      <c r="H38" s="446"/>
      <c r="I38" s="77"/>
      <c r="J38" s="446" t="str">
        <f t="shared" si="7"/>
        <v/>
      </c>
      <c r="K38" s="446"/>
      <c r="L38" s="447" t="str">
        <f t="shared" si="8"/>
        <v/>
      </c>
      <c r="M38" s="447"/>
      <c r="N38" s="76"/>
      <c r="O38" s="447" t="str">
        <f t="shared" si="9"/>
        <v/>
      </c>
      <c r="P38" s="447"/>
      <c r="Q38" s="446" t="str">
        <f t="shared" si="10"/>
        <v/>
      </c>
      <c r="R38" s="446"/>
      <c r="S38" s="77"/>
      <c r="T38" s="446" t="str">
        <f t="shared" si="11"/>
        <v/>
      </c>
      <c r="U38" s="446"/>
      <c r="Y38" s="18"/>
      <c r="Z38" s="18"/>
      <c r="AA38" s="18"/>
      <c r="AD38" s="18"/>
    </row>
    <row r="39" spans="1:30" s="15" customFormat="1" ht="22.5" x14ac:dyDescent="0.4">
      <c r="A39" s="70" t="s">
        <v>13</v>
      </c>
      <c r="B39" s="445" t="str">
        <f t="shared" si="4"/>
        <v>釜石商工</v>
      </c>
      <c r="C39" s="445"/>
      <c r="D39" s="71" t="s">
        <v>54</v>
      </c>
      <c r="E39" s="445" t="str">
        <f t="shared" si="5"/>
        <v>大船渡東・高田</v>
      </c>
      <c r="F39" s="445"/>
      <c r="G39" s="442" t="str">
        <f t="shared" si="6"/>
        <v>大　　槌</v>
      </c>
      <c r="H39" s="442"/>
      <c r="I39" s="72" t="s">
        <v>54</v>
      </c>
      <c r="J39" s="442" t="str">
        <f t="shared" si="7"/>
        <v>千　　厩</v>
      </c>
      <c r="K39" s="442"/>
      <c r="L39" s="445" t="str">
        <f t="shared" si="8"/>
        <v>釜石商工</v>
      </c>
      <c r="M39" s="445"/>
      <c r="N39" s="71" t="s">
        <v>54</v>
      </c>
      <c r="O39" s="445" t="str">
        <f t="shared" si="9"/>
        <v>宮古商工・山田</v>
      </c>
      <c r="P39" s="445"/>
      <c r="Q39" s="442" t="str">
        <f t="shared" si="10"/>
        <v>大船渡東・高田</v>
      </c>
      <c r="R39" s="442"/>
      <c r="S39" s="72" t="s">
        <v>54</v>
      </c>
      <c r="T39" s="442" t="str">
        <f t="shared" si="11"/>
        <v>千　　厩</v>
      </c>
      <c r="U39" s="442"/>
      <c r="Y39" s="18"/>
      <c r="Z39" s="18"/>
      <c r="AA39" s="18"/>
      <c r="AD39" s="18"/>
    </row>
    <row r="40" spans="1:30" s="15" customFormat="1" ht="22.5" x14ac:dyDescent="0.4">
      <c r="A40" s="73"/>
      <c r="B40" s="443" t="str">
        <f t="shared" si="4"/>
        <v>大　　槌</v>
      </c>
      <c r="C40" s="443"/>
      <c r="D40" s="74" t="s">
        <v>54</v>
      </c>
      <c r="E40" s="443" t="str">
        <f t="shared" si="5"/>
        <v>宮古商工・山田</v>
      </c>
      <c r="F40" s="443"/>
      <c r="G40" s="444" t="str">
        <f t="shared" si="6"/>
        <v/>
      </c>
      <c r="H40" s="444"/>
      <c r="I40" s="75"/>
      <c r="J40" s="444" t="str">
        <f t="shared" si="7"/>
        <v/>
      </c>
      <c r="K40" s="444"/>
      <c r="L40" s="443" t="str">
        <f t="shared" si="8"/>
        <v/>
      </c>
      <c r="M40" s="443"/>
      <c r="N40" s="74"/>
      <c r="O40" s="443" t="str">
        <f t="shared" si="9"/>
        <v/>
      </c>
      <c r="P40" s="443"/>
      <c r="Q40" s="444" t="str">
        <f t="shared" si="10"/>
        <v/>
      </c>
      <c r="R40" s="444"/>
      <c r="S40" s="75"/>
      <c r="T40" s="444" t="str">
        <f t="shared" si="11"/>
        <v/>
      </c>
      <c r="U40" s="444"/>
    </row>
    <row r="41" spans="1:30" s="15" customFormat="1" ht="22.5" x14ac:dyDescent="0.4">
      <c r="A41" s="15" t="s">
        <v>14</v>
      </c>
      <c r="B41" s="447" t="str">
        <f t="shared" si="4"/>
        <v>釜石商工</v>
      </c>
      <c r="C41" s="447"/>
      <c r="D41" s="76" t="s">
        <v>54</v>
      </c>
      <c r="E41" s="447" t="str">
        <f t="shared" si="5"/>
        <v>大　　槌</v>
      </c>
      <c r="F41" s="447"/>
      <c r="G41" s="446" t="str">
        <f t="shared" si="6"/>
        <v>大船渡東・高田</v>
      </c>
      <c r="H41" s="446"/>
      <c r="I41" s="77" t="s">
        <v>54</v>
      </c>
      <c r="J41" s="446" t="str">
        <f t="shared" si="7"/>
        <v>宮古商工・山田</v>
      </c>
      <c r="K41" s="446"/>
      <c r="L41" s="447" t="str">
        <f t="shared" si="8"/>
        <v>千　　厩</v>
      </c>
      <c r="M41" s="447"/>
      <c r="N41" s="76" t="s">
        <v>54</v>
      </c>
      <c r="O41" s="447" t="str">
        <f t="shared" si="9"/>
        <v>宮古商工・山田</v>
      </c>
      <c r="P41" s="447"/>
      <c r="Q41" s="446" t="str">
        <f t="shared" si="10"/>
        <v>大船渡東・高田</v>
      </c>
      <c r="R41" s="446"/>
      <c r="S41" s="77" t="s">
        <v>54</v>
      </c>
      <c r="T41" s="446" t="str">
        <f t="shared" si="11"/>
        <v>大　　槌</v>
      </c>
      <c r="U41" s="446"/>
    </row>
    <row r="42" spans="1:30" s="15" customFormat="1" ht="22.5" x14ac:dyDescent="0.4">
      <c r="B42" s="447" t="str">
        <f t="shared" si="4"/>
        <v>釜石商工</v>
      </c>
      <c r="C42" s="447"/>
      <c r="D42" s="76" t="s">
        <v>54</v>
      </c>
      <c r="E42" s="447" t="str">
        <f t="shared" si="5"/>
        <v>千　　厩</v>
      </c>
      <c r="F42" s="447"/>
      <c r="G42" s="446" t="str">
        <f t="shared" si="6"/>
        <v/>
      </c>
      <c r="H42" s="446"/>
      <c r="I42" s="77"/>
      <c r="J42" s="446" t="str">
        <f t="shared" si="7"/>
        <v/>
      </c>
      <c r="K42" s="446"/>
      <c r="L42" s="447" t="str">
        <f t="shared" si="8"/>
        <v/>
      </c>
      <c r="M42" s="447"/>
      <c r="N42" s="76"/>
      <c r="O42" s="447" t="str">
        <f t="shared" si="9"/>
        <v/>
      </c>
      <c r="P42" s="447"/>
      <c r="Q42" s="446" t="str">
        <f t="shared" si="10"/>
        <v/>
      </c>
      <c r="R42" s="446"/>
      <c r="S42" s="77"/>
      <c r="T42" s="446" t="str">
        <f t="shared" si="11"/>
        <v/>
      </c>
      <c r="U42" s="446"/>
    </row>
    <row r="43" spans="1:30" s="5" customFormat="1" ht="24.75" x14ac:dyDescent="0.4"/>
    <row r="44" spans="1:30" x14ac:dyDescent="0.4">
      <c r="B44" s="1">
        <v>1</v>
      </c>
      <c r="C44" s="1" t="str">
        <f>B6</f>
        <v>釜石商工</v>
      </c>
      <c r="D44" s="1">
        <v>1</v>
      </c>
      <c r="E44" s="1">
        <v>1</v>
      </c>
      <c r="F44" s="1">
        <v>2</v>
      </c>
      <c r="G44" s="1">
        <v>3</v>
      </c>
      <c r="H44" s="1">
        <v>4</v>
      </c>
      <c r="I44" s="1">
        <v>1</v>
      </c>
      <c r="J44" s="1">
        <v>5</v>
      </c>
      <c r="K44" s="1">
        <v>2</v>
      </c>
      <c r="L44" s="1">
        <v>4</v>
      </c>
      <c r="O44" s="1">
        <v>1</v>
      </c>
      <c r="P44" s="1">
        <v>8</v>
      </c>
    </row>
    <row r="45" spans="1:30" x14ac:dyDescent="0.4">
      <c r="B45" s="1">
        <v>2</v>
      </c>
      <c r="C45" s="1" t="str">
        <f>E6</f>
        <v>大船渡東・高田</v>
      </c>
      <c r="D45" s="1">
        <v>1</v>
      </c>
      <c r="E45" s="1">
        <v>3</v>
      </c>
      <c r="F45" s="1">
        <v>5</v>
      </c>
      <c r="O45" s="1">
        <v>2</v>
      </c>
      <c r="P45" s="1">
        <v>8</v>
      </c>
    </row>
    <row r="46" spans="1:30" x14ac:dyDescent="0.4">
      <c r="B46" s="1">
        <v>3</v>
      </c>
      <c r="C46" s="1" t="str">
        <f>H6</f>
        <v>大　　槌</v>
      </c>
      <c r="D46" s="1">
        <v>2</v>
      </c>
      <c r="E46" s="1">
        <v>1</v>
      </c>
      <c r="F46" s="1">
        <v>3</v>
      </c>
      <c r="G46" s="1">
        <v>2</v>
      </c>
      <c r="H46" s="1">
        <v>5</v>
      </c>
      <c r="I46" s="1">
        <v>4</v>
      </c>
      <c r="J46" s="1">
        <v>5</v>
      </c>
      <c r="K46" s="1">
        <v>2</v>
      </c>
      <c r="L46" s="1">
        <v>3</v>
      </c>
      <c r="O46" s="1">
        <v>3</v>
      </c>
      <c r="P46" s="1">
        <v>8</v>
      </c>
    </row>
    <row r="47" spans="1:30" x14ac:dyDescent="0.4">
      <c r="B47" s="1">
        <v>4</v>
      </c>
      <c r="C47" s="1" t="str">
        <f>K6</f>
        <v>千　　厩</v>
      </c>
      <c r="D47" s="1">
        <v>2</v>
      </c>
      <c r="E47" s="1">
        <v>1</v>
      </c>
      <c r="F47" s="1">
        <v>4</v>
      </c>
      <c r="O47" s="1">
        <v>4</v>
      </c>
      <c r="P47" s="1">
        <v>8</v>
      </c>
    </row>
    <row r="48" spans="1:30" x14ac:dyDescent="0.4">
      <c r="B48" s="1">
        <v>5</v>
      </c>
      <c r="C48" s="1" t="str">
        <f>N6</f>
        <v>宮古商工・山田</v>
      </c>
      <c r="D48" s="1">
        <v>3</v>
      </c>
      <c r="E48" s="1">
        <v>1</v>
      </c>
      <c r="F48" s="1">
        <v>2</v>
      </c>
      <c r="G48" s="1">
        <v>3</v>
      </c>
      <c r="H48" s="1">
        <v>4</v>
      </c>
      <c r="I48" s="1">
        <v>1</v>
      </c>
      <c r="J48" s="1">
        <v>5</v>
      </c>
      <c r="K48" s="1">
        <v>2</v>
      </c>
      <c r="L48" s="1">
        <v>4</v>
      </c>
      <c r="O48" s="1">
        <v>5</v>
      </c>
      <c r="P48" s="1">
        <v>8</v>
      </c>
    </row>
    <row r="49" spans="2:15" x14ac:dyDescent="0.4">
      <c r="B49" s="1">
        <v>6</v>
      </c>
      <c r="D49" s="1">
        <v>3</v>
      </c>
      <c r="E49" s="1">
        <v>3</v>
      </c>
      <c r="F49" s="1">
        <v>5</v>
      </c>
      <c r="O49" s="1">
        <v>6</v>
      </c>
    </row>
    <row r="50" spans="2:15" x14ac:dyDescent="0.4">
      <c r="B50" s="1">
        <v>7</v>
      </c>
      <c r="D50" s="1">
        <v>4</v>
      </c>
      <c r="E50" s="1">
        <v>1</v>
      </c>
      <c r="F50" s="1">
        <v>3</v>
      </c>
      <c r="G50" s="1">
        <v>2</v>
      </c>
      <c r="H50" s="1">
        <v>5</v>
      </c>
      <c r="I50" s="1">
        <v>4</v>
      </c>
      <c r="J50" s="1">
        <v>5</v>
      </c>
      <c r="K50" s="1">
        <v>2</v>
      </c>
      <c r="L50" s="1">
        <v>3</v>
      </c>
    </row>
    <row r="51" spans="2:15" x14ac:dyDescent="0.4">
      <c r="D51" s="1">
        <v>4</v>
      </c>
      <c r="E51" s="1">
        <v>1</v>
      </c>
      <c r="F51" s="1">
        <v>4</v>
      </c>
    </row>
  </sheetData>
  <mergeCells count="162">
    <mergeCell ref="M29:N29"/>
    <mergeCell ref="M30:N30"/>
    <mergeCell ref="M31:N31"/>
    <mergeCell ref="N5:P5"/>
    <mergeCell ref="Q41:R41"/>
    <mergeCell ref="T41:U41"/>
    <mergeCell ref="B42:C42"/>
    <mergeCell ref="E42:F42"/>
    <mergeCell ref="G42:H42"/>
    <mergeCell ref="J42:K42"/>
    <mergeCell ref="L42:M42"/>
    <mergeCell ref="O42:P42"/>
    <mergeCell ref="Q42:R42"/>
    <mergeCell ref="T42:U42"/>
    <mergeCell ref="B41:C41"/>
    <mergeCell ref="E41:F41"/>
    <mergeCell ref="G41:H41"/>
    <mergeCell ref="J41:K41"/>
    <mergeCell ref="L41:M41"/>
    <mergeCell ref="O41:P41"/>
    <mergeCell ref="Q39:R39"/>
    <mergeCell ref="T39:U39"/>
    <mergeCell ref="B40:C40"/>
    <mergeCell ref="E40:F40"/>
    <mergeCell ref="G40:H40"/>
    <mergeCell ref="J40:K40"/>
    <mergeCell ref="L40:M40"/>
    <mergeCell ref="O40:P40"/>
    <mergeCell ref="Q40:R40"/>
    <mergeCell ref="T40:U40"/>
    <mergeCell ref="B39:C39"/>
    <mergeCell ref="E39:F39"/>
    <mergeCell ref="G39:H39"/>
    <mergeCell ref="J39:K39"/>
    <mergeCell ref="L39:M39"/>
    <mergeCell ref="O39:P39"/>
    <mergeCell ref="Q37:R37"/>
    <mergeCell ref="T37:U37"/>
    <mergeCell ref="B38:C38"/>
    <mergeCell ref="E38:F38"/>
    <mergeCell ref="G38:H38"/>
    <mergeCell ref="J38:K38"/>
    <mergeCell ref="L38:M38"/>
    <mergeCell ref="O38:P38"/>
    <mergeCell ref="Q38:R38"/>
    <mergeCell ref="T38:U38"/>
    <mergeCell ref="B37:C37"/>
    <mergeCell ref="E37:F37"/>
    <mergeCell ref="G37:H37"/>
    <mergeCell ref="J37:K37"/>
    <mergeCell ref="L37:M37"/>
    <mergeCell ref="O37:P37"/>
    <mergeCell ref="Q35:R35"/>
    <mergeCell ref="T35:U35"/>
    <mergeCell ref="B36:C36"/>
    <mergeCell ref="E36:F36"/>
    <mergeCell ref="G36:H36"/>
    <mergeCell ref="J36:K36"/>
    <mergeCell ref="L36:M36"/>
    <mergeCell ref="O36:P36"/>
    <mergeCell ref="Q36:R36"/>
    <mergeCell ref="T36:U36"/>
    <mergeCell ref="B35:C35"/>
    <mergeCell ref="E35:F35"/>
    <mergeCell ref="G35:H35"/>
    <mergeCell ref="J35:K35"/>
    <mergeCell ref="L35:M35"/>
    <mergeCell ref="O35:P35"/>
    <mergeCell ref="Q23:Q26"/>
    <mergeCell ref="R23:R26"/>
    <mergeCell ref="S23:S26"/>
    <mergeCell ref="T23:T26"/>
    <mergeCell ref="U23:U26"/>
    <mergeCell ref="B25:D25"/>
    <mergeCell ref="E25:G25"/>
    <mergeCell ref="H25:J25"/>
    <mergeCell ref="K25:M25"/>
    <mergeCell ref="A19:A22"/>
    <mergeCell ref="B19:D19"/>
    <mergeCell ref="E19:G19"/>
    <mergeCell ref="H19:J19"/>
    <mergeCell ref="K19:M22"/>
    <mergeCell ref="N19:P19"/>
    <mergeCell ref="A23:A26"/>
    <mergeCell ref="B23:D23"/>
    <mergeCell ref="E23:G23"/>
    <mergeCell ref="H23:J23"/>
    <mergeCell ref="K23:M23"/>
    <mergeCell ref="N23:P26"/>
    <mergeCell ref="T19:T22"/>
    <mergeCell ref="U19:U22"/>
    <mergeCell ref="B21:D21"/>
    <mergeCell ref="E21:G21"/>
    <mergeCell ref="H21:J21"/>
    <mergeCell ref="N21:P21"/>
    <mergeCell ref="Q19:Q22"/>
    <mergeCell ref="R19:R22"/>
    <mergeCell ref="S19:S22"/>
    <mergeCell ref="T15:T18"/>
    <mergeCell ref="U15:U18"/>
    <mergeCell ref="B17:D17"/>
    <mergeCell ref="E17:G17"/>
    <mergeCell ref="K17:M17"/>
    <mergeCell ref="N17:P17"/>
    <mergeCell ref="T11:T14"/>
    <mergeCell ref="U11:U14"/>
    <mergeCell ref="B13:D13"/>
    <mergeCell ref="H13:J13"/>
    <mergeCell ref="K13:M13"/>
    <mergeCell ref="A15:A18"/>
    <mergeCell ref="B15:D15"/>
    <mergeCell ref="E15:G15"/>
    <mergeCell ref="H15:J18"/>
    <mergeCell ref="K15:M15"/>
    <mergeCell ref="N15:P15"/>
    <mergeCell ref="Q11:Q14"/>
    <mergeCell ref="R11:R14"/>
    <mergeCell ref="S11:S14"/>
    <mergeCell ref="Q15:Q18"/>
    <mergeCell ref="R15:R18"/>
    <mergeCell ref="S15:S18"/>
    <mergeCell ref="N13:P13"/>
    <mergeCell ref="A11:A14"/>
    <mergeCell ref="B11:D11"/>
    <mergeCell ref="E11:G14"/>
    <mergeCell ref="H11:J11"/>
    <mergeCell ref="K11:M11"/>
    <mergeCell ref="N11:P11"/>
    <mergeCell ref="E9:G9"/>
    <mergeCell ref="H9:J9"/>
    <mergeCell ref="K9:M9"/>
    <mergeCell ref="N9:P9"/>
    <mergeCell ref="A7:A10"/>
    <mergeCell ref="B7:D10"/>
    <mergeCell ref="E7:G7"/>
    <mergeCell ref="H7:J7"/>
    <mergeCell ref="K7:M7"/>
    <mergeCell ref="N7:P7"/>
    <mergeCell ref="Q7:Q10"/>
    <mergeCell ref="R7:R10"/>
    <mergeCell ref="S7:S10"/>
    <mergeCell ref="T7:T10"/>
    <mergeCell ref="A1:U1"/>
    <mergeCell ref="B2:C2"/>
    <mergeCell ref="F2:G2"/>
    <mergeCell ref="I2:J2"/>
    <mergeCell ref="O2:Q2"/>
    <mergeCell ref="B6:D6"/>
    <mergeCell ref="E6:G6"/>
    <mergeCell ref="H6:J6"/>
    <mergeCell ref="K6:M6"/>
    <mergeCell ref="N6:P6"/>
    <mergeCell ref="U7:U10"/>
    <mergeCell ref="B4:D4"/>
    <mergeCell ref="B5:D5"/>
    <mergeCell ref="E4:G4"/>
    <mergeCell ref="H4:J4"/>
    <mergeCell ref="K4:M4"/>
    <mergeCell ref="N4:P4"/>
    <mergeCell ref="E5:G5"/>
    <mergeCell ref="H5:J5"/>
    <mergeCell ref="K5:M5"/>
  </mergeCells>
  <phoneticPr fontId="2"/>
  <conditionalFormatting sqref="B7 E7:P10">
    <cfRule type="cellIs" dxfId="4" priority="5" operator="equal">
      <formula>"○"</formula>
    </cfRule>
  </conditionalFormatting>
  <conditionalFormatting sqref="B11:E11 H11:P14 B12:D14">
    <cfRule type="cellIs" dxfId="3" priority="4" operator="equal">
      <formula>"○"</formula>
    </cfRule>
  </conditionalFormatting>
  <conditionalFormatting sqref="B15:H15 K15:P18 B16:G18">
    <cfRule type="cellIs" dxfId="2" priority="3" operator="equal">
      <formula>"○"</formula>
    </cfRule>
  </conditionalFormatting>
  <conditionalFormatting sqref="B19:K19 N19:P22 B20:J22">
    <cfRule type="cellIs" dxfId="1" priority="2" operator="equal">
      <formula>"○"</formula>
    </cfRule>
  </conditionalFormatting>
  <conditionalFormatting sqref="B23:N23 B24:M26">
    <cfRule type="cellIs" dxfId="0" priority="1" operator="equal">
      <formula>"○"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33D4B-BB4C-43FB-AF3A-D0CB2385F7EA}">
  <sheetPr>
    <tabColor rgb="FF0070C0"/>
    <pageSetUpPr fitToPage="1"/>
  </sheetPr>
  <dimension ref="A1:V42"/>
  <sheetViews>
    <sheetView view="pageBreakPreview" zoomScale="60" zoomScaleNormal="55" workbookViewId="0">
      <selection activeCell="P11" sqref="P11:P14"/>
    </sheetView>
  </sheetViews>
  <sheetFormatPr defaultColWidth="9" defaultRowHeight="18.75" x14ac:dyDescent="0.4"/>
  <cols>
    <col min="1" max="1" width="21.5" style="1" customWidth="1"/>
    <col min="2" max="21" width="8.5" style="1" customWidth="1"/>
    <col min="22" max="22" width="4.5" style="1" bestFit="1" customWidth="1"/>
    <col min="23" max="23" width="4" style="1" bestFit="1" customWidth="1"/>
    <col min="24" max="24" width="6" style="1" bestFit="1" customWidth="1"/>
    <col min="25" max="25" width="3.5" style="1" bestFit="1" customWidth="1"/>
    <col min="26" max="26" width="4" style="1" bestFit="1" customWidth="1"/>
    <col min="27" max="16384" width="9" style="1"/>
  </cols>
  <sheetData>
    <row r="1" spans="1:20" ht="51" customHeight="1" x14ac:dyDescent="0.4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0" ht="31.5" customHeight="1" x14ac:dyDescent="0.4">
      <c r="A2" s="2"/>
      <c r="B2" s="201" t="e">
        <v>#N/A</v>
      </c>
      <c r="C2" s="201"/>
      <c r="D2" s="3" t="s">
        <v>1</v>
      </c>
      <c r="E2" s="2"/>
      <c r="F2" s="202" t="s">
        <v>15</v>
      </c>
      <c r="G2" s="202"/>
      <c r="H2" s="4"/>
      <c r="I2" s="203" t="s">
        <v>16</v>
      </c>
      <c r="J2" s="203"/>
      <c r="K2" s="4" t="s">
        <v>92</v>
      </c>
      <c r="L2" s="2"/>
      <c r="M2" s="4"/>
      <c r="N2" s="2"/>
      <c r="O2" s="203" t="s">
        <v>102</v>
      </c>
      <c r="P2" s="203"/>
      <c r="Q2" s="203"/>
      <c r="R2" s="4" t="s">
        <v>2</v>
      </c>
      <c r="S2" s="2"/>
      <c r="T2" s="2"/>
    </row>
    <row r="3" spans="1:20" ht="15" customHeight="1" x14ac:dyDescent="0.4">
      <c r="A3" s="2"/>
      <c r="B3" s="78"/>
      <c r="C3" s="78"/>
      <c r="D3" s="3"/>
      <c r="E3" s="2"/>
      <c r="F3" s="79"/>
      <c r="G3" s="79"/>
      <c r="H3" s="4"/>
      <c r="I3" s="80"/>
      <c r="J3" s="80"/>
      <c r="K3" s="4"/>
      <c r="L3" s="2"/>
      <c r="M3" s="4"/>
      <c r="N3" s="2"/>
      <c r="O3" s="80"/>
      <c r="P3" s="80"/>
      <c r="Q3" s="80"/>
      <c r="R3" s="4"/>
      <c r="S3" s="2"/>
      <c r="T3" s="2"/>
    </row>
    <row r="4" spans="1:20" ht="24" customHeight="1" x14ac:dyDescent="0.4">
      <c r="A4" s="2"/>
      <c r="B4" s="207" t="s">
        <v>82</v>
      </c>
      <c r="C4" s="207"/>
      <c r="D4" s="207"/>
      <c r="E4" s="207" t="s">
        <v>83</v>
      </c>
      <c r="F4" s="207"/>
      <c r="G4" s="207"/>
      <c r="H4" s="207" t="s">
        <v>84</v>
      </c>
      <c r="I4" s="207"/>
      <c r="J4" s="207"/>
      <c r="K4" s="207" t="s">
        <v>85</v>
      </c>
      <c r="L4" s="207"/>
      <c r="M4" s="207"/>
      <c r="N4" s="86"/>
      <c r="O4" s="86"/>
      <c r="P4" s="86"/>
      <c r="Q4" s="86"/>
      <c r="R4" s="86"/>
      <c r="S4" s="86"/>
      <c r="T4" s="86"/>
    </row>
    <row r="5" spans="1:20" ht="24" customHeight="1" thickBot="1" x14ac:dyDescent="0.45">
      <c r="A5" s="2"/>
      <c r="B5" s="208" t="str">
        <f>B6</f>
        <v>水　　沢</v>
      </c>
      <c r="C5" s="208"/>
      <c r="D5" s="208"/>
      <c r="E5" s="208" t="str">
        <f t="shared" ref="E5" si="0">E6</f>
        <v>一関修紅</v>
      </c>
      <c r="F5" s="208"/>
      <c r="G5" s="208"/>
      <c r="H5" s="208" t="str">
        <f t="shared" ref="H5" si="1">H6</f>
        <v>花 巻 東</v>
      </c>
      <c r="I5" s="208"/>
      <c r="J5" s="208"/>
      <c r="K5" s="208" t="str">
        <f t="shared" ref="K5" si="2">K6</f>
        <v>一関工業</v>
      </c>
      <c r="L5" s="208"/>
      <c r="M5" s="208"/>
      <c r="N5" s="86"/>
      <c r="O5" s="86"/>
      <c r="P5" s="86"/>
      <c r="Q5" s="86"/>
      <c r="R5" s="86"/>
      <c r="S5" s="86"/>
      <c r="T5" s="86"/>
    </row>
    <row r="6" spans="1:20" ht="66" customHeight="1" thickTop="1" thickBot="1" x14ac:dyDescent="0.45">
      <c r="A6" s="6"/>
      <c r="B6" s="204" t="s">
        <v>33</v>
      </c>
      <c r="C6" s="204" t="e">
        <v>#REF!</v>
      </c>
      <c r="D6" s="205" t="e">
        <v>#REF!</v>
      </c>
      <c r="E6" s="206" t="s">
        <v>34</v>
      </c>
      <c r="F6" s="204" t="e">
        <v>#REF!</v>
      </c>
      <c r="G6" s="205" t="e">
        <v>#REF!</v>
      </c>
      <c r="H6" s="206" t="s">
        <v>35</v>
      </c>
      <c r="I6" s="204" t="e">
        <v>#REF!</v>
      </c>
      <c r="J6" s="205" t="e">
        <v>#REF!</v>
      </c>
      <c r="K6" s="206" t="s">
        <v>36</v>
      </c>
      <c r="L6" s="204" t="e">
        <v>#REF!</v>
      </c>
      <c r="M6" s="204" t="e">
        <v>#REF!</v>
      </c>
      <c r="N6" s="7" t="s">
        <v>3</v>
      </c>
      <c r="O6" s="8" t="s">
        <v>4</v>
      </c>
      <c r="P6" s="8" t="s">
        <v>5</v>
      </c>
      <c r="Q6" s="8" t="s">
        <v>6</v>
      </c>
      <c r="R6" s="9" t="s">
        <v>7</v>
      </c>
    </row>
    <row r="7" spans="1:20" ht="25.5" thickTop="1" x14ac:dyDescent="0.4">
      <c r="A7" s="218" t="str">
        <f>B6</f>
        <v>水　　沢</v>
      </c>
      <c r="B7" s="221"/>
      <c r="C7" s="221"/>
      <c r="D7" s="222"/>
      <c r="E7" s="227" t="str">
        <f>IF(E8="","",IF(E8&gt;G8,"○",IF(E8=0,"×","△")))</f>
        <v>△</v>
      </c>
      <c r="F7" s="228"/>
      <c r="G7" s="229"/>
      <c r="H7" s="227" t="str">
        <f>IF(H8="","",IF(H8&gt;J8,"○",IF(H8=0,"×","△")))</f>
        <v>△</v>
      </c>
      <c r="I7" s="228"/>
      <c r="J7" s="229"/>
      <c r="K7" s="227" t="str">
        <f>IF(K8="","",IF(K8&gt;M8,"○",IF(K8=0,"×","△")))</f>
        <v>△</v>
      </c>
      <c r="L7" s="228"/>
      <c r="M7" s="228"/>
      <c r="N7" s="230">
        <f>IF(COUNTIF($B7:$M7,"○")+COUNTIF($B9:$M9,"○")+COUNTIF($B7:$M7,"△")+COUNTIF($B9:$M9,"△")+COUNTIF($B7:$M7,"×")+COUNTIF($B9:$M9,"×")&lt;1,"",COUNTIF($B7:$M7,"○")*2+COUNTIF($B9:$M9,"○")*2+COUNTIF($B7:$M7,"△")+COUNTIF($B9:$M9,"△"))</f>
        <v>6</v>
      </c>
      <c r="O7" s="209">
        <f>IF(SUM(B8,E8,H8,K8,B10,E10,H10,K10)=0,"",SUM(B8,E8,H8,K8,B10,E10,,H10,K10,))</f>
        <v>317</v>
      </c>
      <c r="P7" s="209">
        <f>IF(SUM(D8,G8,J8,M8,D10,G10,J10,M10)=0,"",SUM(D8,G8,J8,M8,D10,G10,J10,M10))</f>
        <v>515</v>
      </c>
      <c r="Q7" s="209">
        <f>IFERROR(O7-P7,"")</f>
        <v>-198</v>
      </c>
      <c r="R7" s="212">
        <v>4</v>
      </c>
    </row>
    <row r="8" spans="1:20" ht="24.75" x14ac:dyDescent="0.4">
      <c r="A8" s="219"/>
      <c r="B8" s="223"/>
      <c r="C8" s="223"/>
      <c r="D8" s="224"/>
      <c r="E8" s="93">
        <v>49</v>
      </c>
      <c r="F8" s="94" t="s">
        <v>54</v>
      </c>
      <c r="G8" s="95">
        <v>74</v>
      </c>
      <c r="H8" s="148">
        <v>41</v>
      </c>
      <c r="I8" s="100" t="s">
        <v>54</v>
      </c>
      <c r="J8" s="100">
        <v>86</v>
      </c>
      <c r="K8" s="148">
        <v>50</v>
      </c>
      <c r="L8" s="100" t="s">
        <v>54</v>
      </c>
      <c r="M8" s="100">
        <v>91</v>
      </c>
      <c r="N8" s="231"/>
      <c r="O8" s="210"/>
      <c r="P8" s="210"/>
      <c r="Q8" s="210"/>
      <c r="R8" s="213"/>
    </row>
    <row r="9" spans="1:20" ht="24.75" x14ac:dyDescent="0.4">
      <c r="A9" s="219"/>
      <c r="B9" s="223"/>
      <c r="C9" s="223"/>
      <c r="D9" s="224"/>
      <c r="E9" s="215" t="str">
        <f>IF(E10="","",IF(E10&gt;G10,"○",IF(E10=0,"×","△")))</f>
        <v>△</v>
      </c>
      <c r="F9" s="216"/>
      <c r="G9" s="217"/>
      <c r="H9" s="215" t="str">
        <f>IF(H10="","",IF(H10&gt;J10,"○",IF(H10=0,"×","△")))</f>
        <v>△</v>
      </c>
      <c r="I9" s="216"/>
      <c r="J9" s="217"/>
      <c r="K9" s="215" t="str">
        <f>IF(K10="","",IF(K10&gt;M10,"○",IF(K10=0,"×","△")))</f>
        <v>△</v>
      </c>
      <c r="L9" s="216"/>
      <c r="M9" s="216"/>
      <c r="N9" s="231"/>
      <c r="O9" s="210"/>
      <c r="P9" s="210"/>
      <c r="Q9" s="210"/>
      <c r="R9" s="213"/>
    </row>
    <row r="10" spans="1:20" ht="24.75" x14ac:dyDescent="0.4">
      <c r="A10" s="220"/>
      <c r="B10" s="225"/>
      <c r="C10" s="225"/>
      <c r="D10" s="226"/>
      <c r="E10" s="93">
        <v>74</v>
      </c>
      <c r="F10" s="94" t="s">
        <v>54</v>
      </c>
      <c r="G10" s="95">
        <v>88</v>
      </c>
      <c r="H10" s="96">
        <v>42</v>
      </c>
      <c r="I10" s="97" t="s">
        <v>54</v>
      </c>
      <c r="J10" s="97">
        <v>99</v>
      </c>
      <c r="K10" s="96">
        <v>61</v>
      </c>
      <c r="L10" s="97" t="s">
        <v>54</v>
      </c>
      <c r="M10" s="97">
        <v>77</v>
      </c>
      <c r="N10" s="232"/>
      <c r="O10" s="211"/>
      <c r="P10" s="211"/>
      <c r="Q10" s="211"/>
      <c r="R10" s="214"/>
    </row>
    <row r="11" spans="1:20" ht="24.75" x14ac:dyDescent="0.4">
      <c r="A11" s="242" t="str">
        <f>E6</f>
        <v>一関修紅</v>
      </c>
      <c r="B11" s="243" t="str">
        <f>IF(B12="","",IF(B12&gt;D12,"○",IF(B12=0,"×","△")))</f>
        <v>○</v>
      </c>
      <c r="C11" s="243"/>
      <c r="D11" s="244"/>
      <c r="E11" s="245"/>
      <c r="F11" s="246"/>
      <c r="G11" s="247"/>
      <c r="H11" s="254" t="str">
        <f>IF(H12="","",IF(H12&gt;J12,"○",IF(H12=0,"×","△")))</f>
        <v>△</v>
      </c>
      <c r="I11" s="243"/>
      <c r="J11" s="244"/>
      <c r="K11" s="254" t="str">
        <f>IF(K12="","",IF(K12&gt;M12,"○",IF(K12=0,"×","△")))</f>
        <v>△</v>
      </c>
      <c r="L11" s="243"/>
      <c r="M11" s="243"/>
      <c r="N11" s="255">
        <f>IF(COUNTIF($B11:$M11,"○")+COUNTIF($B13:$M13,"○")+COUNTIF($B11:$M11,"△")+COUNTIF($B13:$M13,"△")+COUNTIF($B11:$M11,"×")+COUNTIF($B13:$M13,"×")&lt;1,"",COUNTIF($B11:$M11,"○")*2+COUNTIF($B13:$M13,"○")*2+COUNTIF($B11:$M11,"△")+COUNTIF($B13:$M13,"△"))</f>
        <v>8</v>
      </c>
      <c r="O11" s="233">
        <f t="shared" ref="O11" si="3">IF(SUM(B12,E12,H12,K12,B14,E14,H14,K14)=0,"",SUM(B12,E12,H12,K12,B14,E14,,H14,K14,))</f>
        <v>398</v>
      </c>
      <c r="P11" s="233">
        <f t="shared" ref="P11" si="4">IF(SUM(D12,G12,J12,M12,D14,G14,J14,M14)=0,"",SUM(D12,G12,J12,M12,D14,G14,J14,M14))</f>
        <v>536</v>
      </c>
      <c r="Q11" s="233">
        <f>IFERROR(O11-P11,"")</f>
        <v>-138</v>
      </c>
      <c r="R11" s="236">
        <v>3</v>
      </c>
    </row>
    <row r="12" spans="1:20" ht="24.75" x14ac:dyDescent="0.4">
      <c r="A12" s="219"/>
      <c r="B12" s="149">
        <f>IF(G8="","",G8)</f>
        <v>74</v>
      </c>
      <c r="C12" s="149" t="s">
        <v>54</v>
      </c>
      <c r="D12" s="149">
        <f>IF(E8="","",E8)</f>
        <v>49</v>
      </c>
      <c r="E12" s="248"/>
      <c r="F12" s="249"/>
      <c r="G12" s="250"/>
      <c r="H12" s="149">
        <v>72</v>
      </c>
      <c r="I12" s="149" t="s">
        <v>54</v>
      </c>
      <c r="J12" s="149">
        <v>116</v>
      </c>
      <c r="K12" s="150">
        <v>50</v>
      </c>
      <c r="L12" s="149" t="s">
        <v>54</v>
      </c>
      <c r="M12" s="149">
        <v>98</v>
      </c>
      <c r="N12" s="256"/>
      <c r="O12" s="234"/>
      <c r="P12" s="234"/>
      <c r="Q12" s="234"/>
      <c r="R12" s="237"/>
    </row>
    <row r="13" spans="1:20" ht="24.75" x14ac:dyDescent="0.4">
      <c r="A13" s="219"/>
      <c r="B13" s="239" t="str">
        <f>IF(B14="","",IF(B14&gt;D14,"○",IF(B14=0,"×","△")))</f>
        <v>○</v>
      </c>
      <c r="C13" s="239"/>
      <c r="D13" s="240"/>
      <c r="E13" s="248"/>
      <c r="F13" s="249"/>
      <c r="G13" s="250"/>
      <c r="H13" s="241" t="str">
        <f>IF(H14="","",IF(H14&gt;J14,"○",IF(H14=0,"×","△")))</f>
        <v>△</v>
      </c>
      <c r="I13" s="239"/>
      <c r="J13" s="240"/>
      <c r="K13" s="241" t="str">
        <f>IF(K14="","",IF(K14&gt;M14,"○",IF(K14=0,"×","△")))</f>
        <v>△</v>
      </c>
      <c r="L13" s="239"/>
      <c r="M13" s="239"/>
      <c r="N13" s="256"/>
      <c r="O13" s="234"/>
      <c r="P13" s="234"/>
      <c r="Q13" s="234"/>
      <c r="R13" s="237"/>
    </row>
    <row r="14" spans="1:20" ht="24.75" x14ac:dyDescent="0.4">
      <c r="A14" s="220"/>
      <c r="B14" s="98">
        <f>IF(G10="","",G10)</f>
        <v>88</v>
      </c>
      <c r="C14" s="98" t="s">
        <v>54</v>
      </c>
      <c r="D14" s="98">
        <f>IF(E10="","",E10)</f>
        <v>74</v>
      </c>
      <c r="E14" s="251"/>
      <c r="F14" s="252"/>
      <c r="G14" s="253"/>
      <c r="H14" s="98">
        <v>53</v>
      </c>
      <c r="I14" s="98" t="s">
        <v>54</v>
      </c>
      <c r="J14" s="98">
        <v>102</v>
      </c>
      <c r="K14" s="99">
        <v>61</v>
      </c>
      <c r="L14" s="98" t="s">
        <v>54</v>
      </c>
      <c r="M14" s="98">
        <v>97</v>
      </c>
      <c r="N14" s="257"/>
      <c r="O14" s="235"/>
      <c r="P14" s="235"/>
      <c r="Q14" s="235"/>
      <c r="R14" s="238"/>
    </row>
    <row r="15" spans="1:20" ht="24.75" x14ac:dyDescent="0.4">
      <c r="A15" s="242" t="str">
        <f>H6</f>
        <v>花 巻 東</v>
      </c>
      <c r="B15" s="260" t="str">
        <f>IF(B16="","",IF(B16&gt;D16,"○",IF(B16=0,"×","△")))</f>
        <v>○</v>
      </c>
      <c r="C15" s="260"/>
      <c r="D15" s="261"/>
      <c r="E15" s="262" t="str">
        <f>IF(E16="","",IF(E16&gt;G16,"○",IF(E16=0,"×","△")))</f>
        <v>○</v>
      </c>
      <c r="F15" s="260"/>
      <c r="G15" s="261"/>
      <c r="H15" s="263"/>
      <c r="I15" s="264"/>
      <c r="J15" s="265"/>
      <c r="K15" s="262" t="str">
        <f>IF(K16="","",IF(K16&gt;M16,"○",IF(K16=0,"×","△")))</f>
        <v>○</v>
      </c>
      <c r="L15" s="260"/>
      <c r="M15" s="260"/>
      <c r="N15" s="272">
        <f>IF(COUNTIF($B15:$M15,"○")+COUNTIF($B17:$M17,"○")+COUNTIF($B15:$M15,"△")+COUNTIF($B17:$M17,"△")+COUNTIF($B15:$M15,"×")+COUNTIF($B17:$M17,"×")&lt;1,"",COUNTIF($B15:$M15,"○")*2+COUNTIF($B17:$M17,"○")*2+COUNTIF($B15:$M15,"△")+COUNTIF($B17:$M17,"△"))</f>
        <v>12</v>
      </c>
      <c r="O15" s="258">
        <f t="shared" ref="O15" si="5">IF(SUM(B16,E16,H16,K16,B18,E18,H18,K18)=0,"",SUM(B16,E16,H16,K16,B18,E18,,H18,K18,))</f>
        <v>564</v>
      </c>
      <c r="P15" s="258">
        <f t="shared" ref="P15" si="6">IF(SUM(D16,G16,J16,M16,D18,G18,J18,M18)=0,"",SUM(D16,G16,J16,M16,D18,G18,J18,M18))</f>
        <v>336</v>
      </c>
      <c r="Q15" s="258">
        <f>IFERROR(O15-P15,"")</f>
        <v>228</v>
      </c>
      <c r="R15" s="259">
        <v>1</v>
      </c>
    </row>
    <row r="16" spans="1:20" ht="24.75" x14ac:dyDescent="0.4">
      <c r="A16" s="219"/>
      <c r="B16" s="100">
        <f>IF(J8="","",J8)</f>
        <v>86</v>
      </c>
      <c r="C16" s="100" t="s">
        <v>54</v>
      </c>
      <c r="D16" s="100">
        <f>IF(H8="","",H8)</f>
        <v>41</v>
      </c>
      <c r="E16" s="148">
        <f>IF(J12="","",J12)</f>
        <v>116</v>
      </c>
      <c r="F16" s="100" t="s">
        <v>54</v>
      </c>
      <c r="G16" s="100">
        <f>IF(H12="","",H12)</f>
        <v>72</v>
      </c>
      <c r="H16" s="266"/>
      <c r="I16" s="267"/>
      <c r="J16" s="268"/>
      <c r="K16" s="93">
        <v>81</v>
      </c>
      <c r="L16" s="94" t="s">
        <v>54</v>
      </c>
      <c r="M16" s="100">
        <v>68</v>
      </c>
      <c r="N16" s="231"/>
      <c r="O16" s="210"/>
      <c r="P16" s="210"/>
      <c r="Q16" s="210"/>
      <c r="R16" s="213"/>
    </row>
    <row r="17" spans="1:22" ht="24.75" x14ac:dyDescent="0.4">
      <c r="A17" s="219"/>
      <c r="B17" s="216" t="str">
        <f>IF(B18="","",IF(B18&gt;D18,"○",IF(B18=0,"×","△")))</f>
        <v>○</v>
      </c>
      <c r="C17" s="216"/>
      <c r="D17" s="217"/>
      <c r="E17" s="215" t="str">
        <f>IF(E18="","",IF(E18&gt;G18,"○",IF(E18=0,"×","△")))</f>
        <v>○</v>
      </c>
      <c r="F17" s="216"/>
      <c r="G17" s="217"/>
      <c r="H17" s="266"/>
      <c r="I17" s="267"/>
      <c r="J17" s="268"/>
      <c r="K17" s="215" t="str">
        <f>IF(K18="","",IF(K18&gt;M18,"○",IF(K18=0,"×","△")))</f>
        <v>○</v>
      </c>
      <c r="L17" s="216"/>
      <c r="M17" s="216"/>
      <c r="N17" s="231"/>
      <c r="O17" s="210"/>
      <c r="P17" s="210"/>
      <c r="Q17" s="210"/>
      <c r="R17" s="213"/>
    </row>
    <row r="18" spans="1:22" ht="24.75" x14ac:dyDescent="0.4">
      <c r="A18" s="220"/>
      <c r="B18" s="97">
        <f>IF(J10="","",J10)</f>
        <v>99</v>
      </c>
      <c r="C18" s="97" t="s">
        <v>54</v>
      </c>
      <c r="D18" s="97">
        <f>IF(H10="","",H10)</f>
        <v>42</v>
      </c>
      <c r="E18" s="96">
        <f>IF(J14="","",J14)</f>
        <v>102</v>
      </c>
      <c r="F18" s="97" t="s">
        <v>54</v>
      </c>
      <c r="G18" s="97">
        <f>IF(H14="","",H14)</f>
        <v>53</v>
      </c>
      <c r="H18" s="269"/>
      <c r="I18" s="270"/>
      <c r="J18" s="271"/>
      <c r="K18" s="93">
        <v>80</v>
      </c>
      <c r="L18" s="94" t="s">
        <v>54</v>
      </c>
      <c r="M18" s="100">
        <v>60</v>
      </c>
      <c r="N18" s="232"/>
      <c r="O18" s="211"/>
      <c r="P18" s="211"/>
      <c r="Q18" s="211"/>
      <c r="R18" s="214"/>
    </row>
    <row r="19" spans="1:22" ht="24.75" x14ac:dyDescent="0.4">
      <c r="A19" s="242" t="str">
        <f>K6</f>
        <v>一関工業</v>
      </c>
      <c r="B19" s="243" t="str">
        <f>IF(B20="","",IF(B20&gt;D20,"○",IF(B20=0,"×","△")))</f>
        <v>○</v>
      </c>
      <c r="C19" s="243"/>
      <c r="D19" s="244"/>
      <c r="E19" s="254" t="str">
        <f>IF(E20="","",IF(E20&gt;G20,"○",IF(E20=0,"×","△")))</f>
        <v>○</v>
      </c>
      <c r="F19" s="243"/>
      <c r="G19" s="244"/>
      <c r="H19" s="254" t="str">
        <f>IF(H20="","",IF(H20&gt;J20,"○",IF(H20=0,"×","△")))</f>
        <v>△</v>
      </c>
      <c r="I19" s="243"/>
      <c r="J19" s="244"/>
      <c r="K19" s="245"/>
      <c r="L19" s="246"/>
      <c r="M19" s="246"/>
      <c r="N19" s="255">
        <f>IF(COUNTIF($B19:$M19,"○")+COUNTIF($B21:$M21,"○")+COUNTIF($B19:$M19,"△")+COUNTIF($B21:$M21,"△")+COUNTIF($B19:$M19,"×")+COUNTIF($B21:$M21,"×")&lt;1,"",COUNTIF($B19:$M19,"○")*2+COUNTIF($B21:$M21,"○")*2+COUNTIF($B19:$M19,"△")+COUNTIF($B21:$M21,"△"))</f>
        <v>10</v>
      </c>
      <c r="O19" s="233">
        <f t="shared" ref="O19" si="7">IF(SUM(B20,E20,H20,K20,B22,E22,H22,K22)=0,"",SUM(B20,E20,H20,K20,B22,E22,,H22,K22,))</f>
        <v>491</v>
      </c>
      <c r="P19" s="233">
        <f t="shared" ref="P19" si="8">IF(SUM(D20,G20,J20,M20,D22,G22,J22,M22)=0,"",SUM(D20,G20,J20,M20,D22,G22,J22,M22))</f>
        <v>383</v>
      </c>
      <c r="Q19" s="233">
        <f>IFERROR(O19-P19,"")</f>
        <v>108</v>
      </c>
      <c r="R19" s="236">
        <v>2</v>
      </c>
    </row>
    <row r="20" spans="1:22" ht="24.75" x14ac:dyDescent="0.4">
      <c r="A20" s="219"/>
      <c r="B20" s="149">
        <f>IF(M8="","",M8)</f>
        <v>91</v>
      </c>
      <c r="C20" s="149" t="s">
        <v>54</v>
      </c>
      <c r="D20" s="149">
        <f>IF(K8="","",K8)</f>
        <v>50</v>
      </c>
      <c r="E20" s="150">
        <f>IF(M12="","",M12)</f>
        <v>98</v>
      </c>
      <c r="F20" s="149" t="s">
        <v>54</v>
      </c>
      <c r="G20" s="149">
        <f>IF(K12="","",K12)</f>
        <v>50</v>
      </c>
      <c r="H20" s="150">
        <f>IF(M16="","",M16)</f>
        <v>68</v>
      </c>
      <c r="I20" s="149" t="s">
        <v>54</v>
      </c>
      <c r="J20" s="149">
        <f>IF(K16="","",K16)</f>
        <v>81</v>
      </c>
      <c r="K20" s="248"/>
      <c r="L20" s="249"/>
      <c r="M20" s="249"/>
      <c r="N20" s="256"/>
      <c r="O20" s="234"/>
      <c r="P20" s="234"/>
      <c r="Q20" s="234"/>
      <c r="R20" s="237"/>
    </row>
    <row r="21" spans="1:22" ht="24.75" x14ac:dyDescent="0.4">
      <c r="A21" s="219"/>
      <c r="B21" s="239" t="str">
        <f>IF(B22="","",IF(B22&gt;D22,"○",IF(B22=0,"×","△")))</f>
        <v>○</v>
      </c>
      <c r="C21" s="239"/>
      <c r="D21" s="240"/>
      <c r="E21" s="241" t="str">
        <f>IF(E22="","",IF(E22&gt;G22,"○",IF(E22=0,"×","△")))</f>
        <v>○</v>
      </c>
      <c r="F21" s="239"/>
      <c r="G21" s="240"/>
      <c r="H21" s="241" t="str">
        <f>IF(H22="","",IF(H22&gt;J22,"○",IF(H22=0,"×","△")))</f>
        <v>△</v>
      </c>
      <c r="I21" s="239"/>
      <c r="J21" s="240"/>
      <c r="K21" s="248"/>
      <c r="L21" s="249"/>
      <c r="M21" s="249"/>
      <c r="N21" s="256"/>
      <c r="O21" s="234"/>
      <c r="P21" s="234"/>
      <c r="Q21" s="234"/>
      <c r="R21" s="237"/>
    </row>
    <row r="22" spans="1:22" ht="25.5" thickBot="1" x14ac:dyDescent="0.45">
      <c r="A22" s="275"/>
      <c r="B22" s="101">
        <f>IF(M10="","",M10)</f>
        <v>77</v>
      </c>
      <c r="C22" s="101" t="s">
        <v>54</v>
      </c>
      <c r="D22" s="101">
        <f>IF(K10="","",K10)</f>
        <v>61</v>
      </c>
      <c r="E22" s="102">
        <f>IF(M14="","",M14)</f>
        <v>97</v>
      </c>
      <c r="F22" s="101" t="s">
        <v>54</v>
      </c>
      <c r="G22" s="101">
        <f>IF(K14="","",K14)</f>
        <v>61</v>
      </c>
      <c r="H22" s="102">
        <f>IF(M18="","",M18)</f>
        <v>60</v>
      </c>
      <c r="I22" s="101" t="s">
        <v>54</v>
      </c>
      <c r="J22" s="101">
        <f>IF(K18="","",K18)</f>
        <v>80</v>
      </c>
      <c r="K22" s="276"/>
      <c r="L22" s="277"/>
      <c r="M22" s="277"/>
      <c r="N22" s="278"/>
      <c r="O22" s="273"/>
      <c r="P22" s="273"/>
      <c r="Q22" s="273"/>
      <c r="R22" s="274"/>
    </row>
    <row r="23" spans="1:22" s="10" customFormat="1" ht="19.5" customHeight="1" thickTop="1" x14ac:dyDescent="0.4"/>
    <row r="24" spans="1:22" s="10" customFormat="1" ht="19.5" customHeight="1" x14ac:dyDescent="0.4">
      <c r="A24" s="11" t="s">
        <v>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s="10" customFormat="1" ht="19.5" customHeight="1" x14ac:dyDescent="0.4">
      <c r="A25" s="10" t="s">
        <v>97</v>
      </c>
    </row>
    <row r="26" spans="1:22" s="10" customFormat="1" ht="19.5" customHeight="1" x14ac:dyDescent="0.4">
      <c r="A26" s="10" t="s">
        <v>94</v>
      </c>
    </row>
    <row r="27" spans="1:22" s="10" customFormat="1" ht="19.5" customHeight="1" x14ac:dyDescent="0.4">
      <c r="A27" s="10" t="s">
        <v>95</v>
      </c>
    </row>
    <row r="28" spans="1:22" s="11" customFormat="1" ht="19.5" customHeight="1" x14ac:dyDescent="0.4">
      <c r="A28" s="10" t="s">
        <v>98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10" customFormat="1" ht="19.5" customHeight="1" x14ac:dyDescent="0.4">
      <c r="A29" s="10" t="s">
        <v>93</v>
      </c>
    </row>
    <row r="30" spans="1:22" s="10" customFormat="1" ht="19.5" customHeight="1" x14ac:dyDescent="0.4">
      <c r="A30" s="10" t="s">
        <v>9</v>
      </c>
    </row>
    <row r="31" spans="1:22" s="15" customFormat="1" ht="22.5" x14ac:dyDescent="0.4">
      <c r="A31" s="12" t="s">
        <v>10</v>
      </c>
      <c r="B31" s="281" t="str">
        <f>IF(E36="","",VLOOKUP(E36,$B$36:$C$39,2,FALSE))</f>
        <v>水　　沢</v>
      </c>
      <c r="C31" s="281"/>
      <c r="D31" s="13" t="s">
        <v>54</v>
      </c>
      <c r="E31" s="281" t="str">
        <f>IF(F36="","",VLOOKUP(F36,$B$36:$C$39,2,FALSE))</f>
        <v>一関修紅</v>
      </c>
      <c r="F31" s="281"/>
      <c r="G31" s="282" t="str">
        <f>IF(G36="","",VLOOKUP(G36,$B$36:$C$39,2,FALSE))</f>
        <v>花 巻 東</v>
      </c>
      <c r="H31" s="282"/>
      <c r="I31" s="14" t="s">
        <v>54</v>
      </c>
      <c r="J31" s="282" t="str">
        <f>IF(H36="","",VLOOKUP(H36,$B$36:$C$39,2,FALSE))</f>
        <v>一関工業</v>
      </c>
      <c r="K31" s="282"/>
      <c r="L31" s="281" t="str">
        <f>IF(I36="","",VLOOKUP(I36,$B$36:$C$39,2,FALSE))</f>
        <v>水　　沢</v>
      </c>
      <c r="M31" s="281"/>
      <c r="N31" s="13" t="s">
        <v>54</v>
      </c>
      <c r="O31" s="281" t="str">
        <f>IF(J36="","",VLOOKUP(J36,$B$36:$C$39,2,FALSE))</f>
        <v>花 巻 東</v>
      </c>
      <c r="P31" s="281"/>
      <c r="Q31" s="282" t="str">
        <f>IF(L36="","",VLOOKUP(K36,$B$36:$C$39,2,FALSE))</f>
        <v>一関修紅</v>
      </c>
      <c r="R31" s="282"/>
      <c r="S31" s="14" t="s">
        <v>54</v>
      </c>
      <c r="T31" s="282" t="str">
        <f>IF(L36="","",VLOOKUP(L36,$B$36:$C$39,2,FALSE))</f>
        <v>一関工業</v>
      </c>
      <c r="U31" s="282"/>
    </row>
    <row r="32" spans="1:22" s="15" customFormat="1" ht="22.5" x14ac:dyDescent="0.4">
      <c r="A32" s="15" t="s">
        <v>12</v>
      </c>
      <c r="B32" s="279" t="str">
        <f>IF(E37="","",VLOOKUP(E37,$B$36:$C$39,2,FALSE))</f>
        <v>水　　沢</v>
      </c>
      <c r="C32" s="279"/>
      <c r="D32" s="16" t="s">
        <v>54</v>
      </c>
      <c r="E32" s="279" t="str">
        <f>IF(F37="","",VLOOKUP(F37,$B$36:$C$39,2,FALSE))</f>
        <v>一関工業</v>
      </c>
      <c r="F32" s="279"/>
      <c r="G32" s="280" t="str">
        <f>IF(G37="","",VLOOKUP(G37,$B$36:$C$39,2,FALSE))</f>
        <v>一関修紅</v>
      </c>
      <c r="H32" s="280"/>
      <c r="I32" s="17" t="s">
        <v>54</v>
      </c>
      <c r="J32" s="280" t="str">
        <f>IF(H37="","",VLOOKUP(H37,$B$36:$C$39,2,FALSE))</f>
        <v>花 巻 東</v>
      </c>
      <c r="K32" s="280"/>
      <c r="L32" s="279" t="str">
        <f>IF(I37="","",VLOOKUP(I37,$B$36:$C$39,2,FALSE))</f>
        <v>水　　沢</v>
      </c>
      <c r="M32" s="279"/>
      <c r="N32" s="16" t="s">
        <v>54</v>
      </c>
      <c r="O32" s="279" t="str">
        <f>IF(J37="","",VLOOKUP(J37,$B$36:$C$39,2,FALSE))</f>
        <v>一関修紅</v>
      </c>
      <c r="P32" s="279"/>
      <c r="Q32" s="280" t="str">
        <f>IF(L37="","",VLOOKUP(K37,$B$36:$C$39,2,FALSE))</f>
        <v>花 巻 東</v>
      </c>
      <c r="R32" s="280"/>
      <c r="S32" s="17" t="s">
        <v>54</v>
      </c>
      <c r="T32" s="280" t="str">
        <f t="shared" ref="T32:T34" si="9">IF(L37="","",VLOOKUP(L37,$B$36:$C$39,2,FALSE))</f>
        <v>一関工業</v>
      </c>
      <c r="U32" s="280"/>
    </row>
    <row r="33" spans="1:21" s="15" customFormat="1" ht="22.5" x14ac:dyDescent="0.4">
      <c r="A33" s="12" t="s">
        <v>13</v>
      </c>
      <c r="B33" s="281" t="str">
        <f>IF(E38="","",VLOOKUP(E38,$B$36:$C$39,2,FALSE))</f>
        <v>水　　沢</v>
      </c>
      <c r="C33" s="281"/>
      <c r="D33" s="13" t="s">
        <v>54</v>
      </c>
      <c r="E33" s="281" t="str">
        <f>IF(F38="","",VLOOKUP(F38,$B$36:$C$39,2,FALSE))</f>
        <v>花 巻 東</v>
      </c>
      <c r="F33" s="281"/>
      <c r="G33" s="282" t="str">
        <f>IF(G38="","",VLOOKUP(G38,$B$36:$C$39,2,FALSE))</f>
        <v>一関修紅</v>
      </c>
      <c r="H33" s="282"/>
      <c r="I33" s="14" t="s">
        <v>54</v>
      </c>
      <c r="J33" s="282" t="str">
        <f>IF(H38="","",VLOOKUP(H38,$B$36:$C$39,2,FALSE))</f>
        <v>一関工業</v>
      </c>
      <c r="K33" s="282"/>
      <c r="L33" s="281" t="str">
        <f>IF(I38="","",VLOOKUP(I38,$B$36:$C$39,2,FALSE))</f>
        <v>水　　沢</v>
      </c>
      <c r="M33" s="281"/>
      <c r="N33" s="13" t="s">
        <v>54</v>
      </c>
      <c r="O33" s="281" t="str">
        <f>IF(J38="","",VLOOKUP(J38,$B$36:$C$39,2,FALSE))</f>
        <v>一関工業</v>
      </c>
      <c r="P33" s="281"/>
      <c r="Q33" s="282" t="str">
        <f>IF(L38="","",VLOOKUP(K38,$B$36:$C$39,2,FALSE))</f>
        <v>一関修紅</v>
      </c>
      <c r="R33" s="282"/>
      <c r="S33" s="14" t="s">
        <v>54</v>
      </c>
      <c r="T33" s="282" t="str">
        <f t="shared" si="9"/>
        <v>花 巻 東</v>
      </c>
      <c r="U33" s="282"/>
    </row>
    <row r="34" spans="1:21" s="15" customFormat="1" ht="22.5" x14ac:dyDescent="0.4">
      <c r="A34" s="15" t="s">
        <v>14</v>
      </c>
      <c r="B34" s="279" t="str">
        <f>IF(E39="","",VLOOKUP(E39,$B$36:$C$39,2,FALSE))</f>
        <v/>
      </c>
      <c r="C34" s="279"/>
      <c r="D34" s="16" t="s">
        <v>54</v>
      </c>
      <c r="E34" s="279" t="str">
        <f>IF(F39="","",VLOOKUP(F39,$B$36:$C$39,2,FALSE))</f>
        <v/>
      </c>
      <c r="F34" s="279"/>
      <c r="G34" s="280" t="str">
        <f>IF(G39="","",VLOOKUP(G39,$B$36:$C$39,2,FALSE))</f>
        <v/>
      </c>
      <c r="H34" s="280"/>
      <c r="I34" s="17" t="s">
        <v>54</v>
      </c>
      <c r="J34" s="280" t="str">
        <f>IF(H39="","",VLOOKUP(H39,$B$36:$C$39,2,FALSE))</f>
        <v/>
      </c>
      <c r="K34" s="280"/>
      <c r="L34" s="279" t="str">
        <f>IF(I39="","",VLOOKUP(I39,$B$36:$C$39,2,FALSE))</f>
        <v/>
      </c>
      <c r="M34" s="279"/>
      <c r="N34" s="16" t="s">
        <v>54</v>
      </c>
      <c r="O34" s="279" t="str">
        <f>IF(J39="","",VLOOKUP(J39,$B$36:$C$39,2,FALSE))</f>
        <v/>
      </c>
      <c r="P34" s="279"/>
      <c r="Q34" s="280" t="str">
        <f>IF(L39="","",VLOOKUP(K39,$B$36:$C$39,2,FALSE))</f>
        <v/>
      </c>
      <c r="R34" s="280"/>
      <c r="S34" s="17" t="s">
        <v>54</v>
      </c>
      <c r="T34" s="280" t="str">
        <f t="shared" si="9"/>
        <v/>
      </c>
      <c r="U34" s="280"/>
    </row>
    <row r="35" spans="1:21" s="15" customFormat="1" ht="22.5" x14ac:dyDescent="0.4"/>
    <row r="36" spans="1:21" s="18" customFormat="1" ht="22.5" x14ac:dyDescent="0.4">
      <c r="B36" s="18">
        <v>1</v>
      </c>
      <c r="C36" s="18" t="str">
        <f>B6</f>
        <v>水　　沢</v>
      </c>
      <c r="E36" s="18">
        <v>1</v>
      </c>
      <c r="F36" s="18">
        <v>2</v>
      </c>
      <c r="G36" s="18">
        <v>3</v>
      </c>
      <c r="H36" s="18">
        <v>4</v>
      </c>
      <c r="I36" s="18">
        <v>1</v>
      </c>
      <c r="J36" s="18">
        <v>3</v>
      </c>
      <c r="K36" s="18">
        <v>2</v>
      </c>
      <c r="L36" s="18">
        <v>4</v>
      </c>
    </row>
    <row r="37" spans="1:21" s="18" customFormat="1" ht="22.5" x14ac:dyDescent="0.4">
      <c r="B37" s="18">
        <v>2</v>
      </c>
      <c r="C37" s="18" t="str">
        <f>E6</f>
        <v>一関修紅</v>
      </c>
      <c r="E37" s="18">
        <v>1</v>
      </c>
      <c r="F37" s="18">
        <v>4</v>
      </c>
      <c r="G37" s="18">
        <v>2</v>
      </c>
      <c r="H37" s="18">
        <v>3</v>
      </c>
      <c r="I37" s="18">
        <v>1</v>
      </c>
      <c r="J37" s="18">
        <v>2</v>
      </c>
      <c r="K37" s="18">
        <v>3</v>
      </c>
      <c r="L37" s="18">
        <v>4</v>
      </c>
    </row>
    <row r="38" spans="1:21" s="18" customFormat="1" ht="22.5" x14ac:dyDescent="0.4">
      <c r="B38" s="18">
        <v>3</v>
      </c>
      <c r="C38" s="18" t="str">
        <f>H6</f>
        <v>花 巻 東</v>
      </c>
      <c r="E38" s="18">
        <v>1</v>
      </c>
      <c r="F38" s="18">
        <v>3</v>
      </c>
      <c r="G38" s="18">
        <v>2</v>
      </c>
      <c r="H38" s="18">
        <v>4</v>
      </c>
      <c r="I38" s="18">
        <v>1</v>
      </c>
      <c r="J38" s="18">
        <v>4</v>
      </c>
      <c r="K38" s="18">
        <v>2</v>
      </c>
      <c r="L38" s="18">
        <v>3</v>
      </c>
    </row>
    <row r="39" spans="1:21" s="18" customFormat="1" ht="22.5" x14ac:dyDescent="0.4">
      <c r="B39" s="18">
        <v>4</v>
      </c>
      <c r="C39" s="18" t="str">
        <f>K6</f>
        <v>一関工業</v>
      </c>
    </row>
    <row r="40" spans="1:21" s="18" customFormat="1" ht="22.5" x14ac:dyDescent="0.4">
      <c r="B40" s="18">
        <v>5</v>
      </c>
    </row>
    <row r="41" spans="1:21" s="18" customFormat="1" ht="22.5" x14ac:dyDescent="0.4">
      <c r="B41" s="18">
        <v>6</v>
      </c>
    </row>
    <row r="42" spans="1:21" s="18" customFormat="1" ht="22.5" x14ac:dyDescent="0.4">
      <c r="B42" s="18">
        <v>7</v>
      </c>
    </row>
  </sheetData>
  <mergeCells count="101">
    <mergeCell ref="T31:U31"/>
    <mergeCell ref="B32:C32"/>
    <mergeCell ref="E32:F32"/>
    <mergeCell ref="G32:H32"/>
    <mergeCell ref="J32:K32"/>
    <mergeCell ref="L32:M32"/>
    <mergeCell ref="O32:P32"/>
    <mergeCell ref="Q32:R32"/>
    <mergeCell ref="T32:U32"/>
    <mergeCell ref="B31:C31"/>
    <mergeCell ref="E31:F31"/>
    <mergeCell ref="G31:H31"/>
    <mergeCell ref="J31:K31"/>
    <mergeCell ref="L31:M31"/>
    <mergeCell ref="O31:P31"/>
    <mergeCell ref="Q31:R31"/>
    <mergeCell ref="B34:C34"/>
    <mergeCell ref="E34:F34"/>
    <mergeCell ref="G34:H34"/>
    <mergeCell ref="J34:K34"/>
    <mergeCell ref="L34:M34"/>
    <mergeCell ref="O34:P34"/>
    <mergeCell ref="Q34:R34"/>
    <mergeCell ref="T34:U34"/>
    <mergeCell ref="B33:C33"/>
    <mergeCell ref="E33:F33"/>
    <mergeCell ref="G33:H33"/>
    <mergeCell ref="J33:K33"/>
    <mergeCell ref="L33:M33"/>
    <mergeCell ref="O33:P33"/>
    <mergeCell ref="Q33:R33"/>
    <mergeCell ref="T33:U33"/>
    <mergeCell ref="O19:O22"/>
    <mergeCell ref="P19:P22"/>
    <mergeCell ref="Q19:Q22"/>
    <mergeCell ref="R19:R22"/>
    <mergeCell ref="B21:D21"/>
    <mergeCell ref="E21:G21"/>
    <mergeCell ref="H21:J21"/>
    <mergeCell ref="A19:A22"/>
    <mergeCell ref="B19:D19"/>
    <mergeCell ref="E19:G19"/>
    <mergeCell ref="H19:J19"/>
    <mergeCell ref="K19:M22"/>
    <mergeCell ref="N19:N22"/>
    <mergeCell ref="O15:O18"/>
    <mergeCell ref="P15:P18"/>
    <mergeCell ref="Q15:Q18"/>
    <mergeCell ref="R15:R18"/>
    <mergeCell ref="B17:D17"/>
    <mergeCell ref="E17:G17"/>
    <mergeCell ref="K17:M17"/>
    <mergeCell ref="A15:A18"/>
    <mergeCell ref="B15:D15"/>
    <mergeCell ref="E15:G15"/>
    <mergeCell ref="H15:J18"/>
    <mergeCell ref="K15:M15"/>
    <mergeCell ref="N15:N18"/>
    <mergeCell ref="O11:O14"/>
    <mergeCell ref="P11:P14"/>
    <mergeCell ref="Q11:Q14"/>
    <mergeCell ref="R11:R14"/>
    <mergeCell ref="B13:D13"/>
    <mergeCell ref="H13:J13"/>
    <mergeCell ref="K13:M13"/>
    <mergeCell ref="A11:A14"/>
    <mergeCell ref="B11:D11"/>
    <mergeCell ref="E11:G14"/>
    <mergeCell ref="H11:J11"/>
    <mergeCell ref="K11:M11"/>
    <mergeCell ref="N11:N14"/>
    <mergeCell ref="O7:O10"/>
    <mergeCell ref="P7:P10"/>
    <mergeCell ref="Q7:Q10"/>
    <mergeCell ref="R7:R10"/>
    <mergeCell ref="E9:G9"/>
    <mergeCell ref="H9:J9"/>
    <mergeCell ref="K9:M9"/>
    <mergeCell ref="A7:A10"/>
    <mergeCell ref="B7:D10"/>
    <mergeCell ref="E7:G7"/>
    <mergeCell ref="H7:J7"/>
    <mergeCell ref="K7:M7"/>
    <mergeCell ref="N7:N10"/>
    <mergeCell ref="A1:T1"/>
    <mergeCell ref="B2:C2"/>
    <mergeCell ref="F2:G2"/>
    <mergeCell ref="I2:J2"/>
    <mergeCell ref="O2:Q2"/>
    <mergeCell ref="B6:D6"/>
    <mergeCell ref="E6:G6"/>
    <mergeCell ref="H6:J6"/>
    <mergeCell ref="K6:M6"/>
    <mergeCell ref="B4:D4"/>
    <mergeCell ref="B5:D5"/>
    <mergeCell ref="E4:G4"/>
    <mergeCell ref="H4:J4"/>
    <mergeCell ref="K4:M4"/>
    <mergeCell ref="E5:G5"/>
    <mergeCell ref="H5:J5"/>
    <mergeCell ref="K5:M5"/>
  </mergeCells>
  <phoneticPr fontId="2"/>
  <conditionalFormatting sqref="B7 E7:M10">
    <cfRule type="cellIs" dxfId="128" priority="4" operator="equal">
      <formula>"○"</formula>
    </cfRule>
  </conditionalFormatting>
  <conditionalFormatting sqref="B11:E11 H11:M14 B12:D14">
    <cfRule type="cellIs" dxfId="127" priority="3" operator="equal">
      <formula>"○"</formula>
    </cfRule>
  </conditionalFormatting>
  <conditionalFormatting sqref="B15:H15 K15:M18 B16:G18">
    <cfRule type="cellIs" dxfId="126" priority="2" operator="equal">
      <formula>"○"</formula>
    </cfRule>
  </conditionalFormatting>
  <conditionalFormatting sqref="B19:K19 B20:J22">
    <cfRule type="cellIs" dxfId="125" priority="1" operator="equal">
      <formula>"○"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B5BDE-7442-40B3-B8F4-2B4CA3B453FE}">
  <sheetPr>
    <tabColor rgb="FFFF0000"/>
    <pageSetUpPr fitToPage="1"/>
  </sheetPr>
  <dimension ref="A1:V39"/>
  <sheetViews>
    <sheetView view="pageBreakPreview" topLeftCell="A4" zoomScale="60" zoomScaleNormal="55" workbookViewId="0">
      <selection activeCell="P11" sqref="P11:P14"/>
    </sheetView>
  </sheetViews>
  <sheetFormatPr defaultColWidth="9" defaultRowHeight="18.75" x14ac:dyDescent="0.4"/>
  <cols>
    <col min="1" max="1" width="21.5" style="1" customWidth="1"/>
    <col min="2" max="21" width="8.5" style="1" customWidth="1"/>
    <col min="22" max="22" width="4.5" style="1" bestFit="1" customWidth="1"/>
    <col min="23" max="23" width="4" style="1" bestFit="1" customWidth="1"/>
    <col min="24" max="24" width="6" style="1" bestFit="1" customWidth="1"/>
    <col min="25" max="25" width="3.5" style="1" bestFit="1" customWidth="1"/>
    <col min="26" max="26" width="4" style="1" bestFit="1" customWidth="1"/>
    <col min="27" max="16384" width="9" style="1"/>
  </cols>
  <sheetData>
    <row r="1" spans="1:20" ht="51" customHeight="1" x14ac:dyDescent="0.4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</row>
    <row r="2" spans="1:20" ht="31.5" customHeight="1" x14ac:dyDescent="0.4">
      <c r="A2" s="56"/>
      <c r="B2" s="201" t="e">
        <v>#N/A</v>
      </c>
      <c r="C2" s="201"/>
      <c r="D2" s="3" t="s">
        <v>1</v>
      </c>
      <c r="E2" s="19"/>
      <c r="F2" s="284" t="s">
        <v>71</v>
      </c>
      <c r="G2" s="284"/>
      <c r="H2" s="57"/>
      <c r="I2" s="285" t="s">
        <v>16</v>
      </c>
      <c r="J2" s="285"/>
      <c r="K2" s="57" t="s">
        <v>92</v>
      </c>
      <c r="L2" s="56"/>
      <c r="M2" s="57"/>
      <c r="N2" s="56"/>
      <c r="O2" s="285" t="s">
        <v>17</v>
      </c>
      <c r="P2" s="285"/>
      <c r="Q2" s="285"/>
      <c r="R2" s="57" t="s">
        <v>2</v>
      </c>
      <c r="S2" s="56"/>
      <c r="T2" s="56"/>
    </row>
    <row r="3" spans="1:20" ht="15" customHeight="1" x14ac:dyDescent="0.4">
      <c r="A3" s="56"/>
      <c r="B3" s="78"/>
      <c r="C3" s="78"/>
      <c r="D3" s="3"/>
      <c r="E3" s="19"/>
      <c r="F3" s="81"/>
      <c r="G3" s="81"/>
      <c r="H3" s="57"/>
      <c r="I3" s="82"/>
      <c r="J3" s="82"/>
      <c r="K3" s="57"/>
      <c r="L3" s="56"/>
      <c r="M3" s="57"/>
      <c r="N3" s="56"/>
      <c r="O3" s="82"/>
      <c r="P3" s="82"/>
      <c r="Q3" s="82"/>
      <c r="R3" s="57"/>
      <c r="S3" s="56"/>
      <c r="T3" s="56"/>
    </row>
    <row r="4" spans="1:20" s="87" customFormat="1" ht="24" customHeight="1" x14ac:dyDescent="0.4">
      <c r="B4" s="291" t="s">
        <v>82</v>
      </c>
      <c r="C4" s="291"/>
      <c r="D4" s="291"/>
      <c r="E4" s="291" t="s">
        <v>83</v>
      </c>
      <c r="F4" s="291"/>
      <c r="G4" s="291"/>
      <c r="H4" s="291" t="s">
        <v>84</v>
      </c>
      <c r="I4" s="291"/>
      <c r="J4" s="291"/>
      <c r="K4" s="291" t="s">
        <v>85</v>
      </c>
      <c r="L4" s="291"/>
      <c r="M4" s="291"/>
      <c r="N4" s="62"/>
      <c r="O4" s="62"/>
      <c r="P4" s="62"/>
      <c r="Q4" s="62"/>
      <c r="R4" s="62"/>
      <c r="S4" s="62"/>
      <c r="T4" s="62"/>
    </row>
    <row r="5" spans="1:20" s="87" customFormat="1" ht="24" customHeight="1" thickBot="1" x14ac:dyDescent="0.45">
      <c r="B5" s="292" t="str">
        <f>B6</f>
        <v>花 巻 東</v>
      </c>
      <c r="C5" s="292"/>
      <c r="D5" s="292"/>
      <c r="E5" s="292" t="str">
        <f t="shared" ref="E5" si="0">E6</f>
        <v>盛岡市立</v>
      </c>
      <c r="F5" s="292"/>
      <c r="G5" s="292"/>
      <c r="H5" s="292" t="str">
        <f t="shared" ref="H5" si="1">H6</f>
        <v>盛 岡 南</v>
      </c>
      <c r="I5" s="292"/>
      <c r="J5" s="292"/>
      <c r="K5" s="292" t="str">
        <f t="shared" ref="K5" si="2">K6</f>
        <v>盛岡白百合学園</v>
      </c>
      <c r="L5" s="292"/>
      <c r="M5" s="292"/>
      <c r="N5" s="62"/>
      <c r="O5" s="62"/>
      <c r="P5" s="62"/>
      <c r="Q5" s="62"/>
      <c r="R5" s="62"/>
      <c r="S5" s="62"/>
      <c r="T5" s="62"/>
    </row>
    <row r="6" spans="1:20" ht="66" customHeight="1" thickTop="1" thickBot="1" x14ac:dyDescent="0.45">
      <c r="A6" s="58"/>
      <c r="B6" s="286" t="s">
        <v>101</v>
      </c>
      <c r="C6" s="287" t="e">
        <v>#REF!</v>
      </c>
      <c r="D6" s="288" t="e">
        <v>#REF!</v>
      </c>
      <c r="E6" s="289" t="s">
        <v>21</v>
      </c>
      <c r="F6" s="287" t="e">
        <v>#REF!</v>
      </c>
      <c r="G6" s="288" t="e">
        <v>#REF!</v>
      </c>
      <c r="H6" s="289" t="s">
        <v>72</v>
      </c>
      <c r="I6" s="287" t="e">
        <v>#REF!</v>
      </c>
      <c r="J6" s="288" t="e">
        <v>#REF!</v>
      </c>
      <c r="K6" s="289" t="s">
        <v>73</v>
      </c>
      <c r="L6" s="287" t="e">
        <v>#REF!</v>
      </c>
      <c r="M6" s="290" t="e">
        <v>#REF!</v>
      </c>
      <c r="N6" s="59" t="s">
        <v>3</v>
      </c>
      <c r="O6" s="60" t="s">
        <v>4</v>
      </c>
      <c r="P6" s="60" t="s">
        <v>5</v>
      </c>
      <c r="Q6" s="60" t="s">
        <v>6</v>
      </c>
      <c r="R6" s="61" t="s">
        <v>7</v>
      </c>
    </row>
    <row r="7" spans="1:20" ht="25.5" thickTop="1" x14ac:dyDescent="0.4">
      <c r="A7" s="300" t="str">
        <f>B6</f>
        <v>花 巻 東</v>
      </c>
      <c r="B7" s="303"/>
      <c r="C7" s="304"/>
      <c r="D7" s="305"/>
      <c r="E7" s="312" t="str">
        <f>IF(E8="","",IF(E8&gt;G8,"○",IF(E8=0,"×","△")))</f>
        <v>△</v>
      </c>
      <c r="F7" s="313"/>
      <c r="G7" s="314"/>
      <c r="H7" s="312" t="str">
        <f>IF(H8="","",IF(H8&gt;J8,"○",IF(H8=0,"×","△")))</f>
        <v>△</v>
      </c>
      <c r="I7" s="313"/>
      <c r="J7" s="314"/>
      <c r="K7" s="312" t="str">
        <f>IF(K8="","",IF(K8&gt;M8,"○",IF(K8=0,"×","△")))</f>
        <v>△</v>
      </c>
      <c r="L7" s="313"/>
      <c r="M7" s="315"/>
      <c r="N7" s="316">
        <f>IF(COUNTIF($B7:$M7,"○")+COUNTIF($B9:$M9,"○")+COUNTIF($B7:$M7,"△")+COUNTIF($B9:$M9,"△")+COUNTIF($B7:$M7,"×")+COUNTIF($B9:$M9,"×")&lt;1,"",COUNTIF($B7:$M7,"○")*2+COUNTIF($B9:$M9,"○")*2+COUNTIF($B7:$M7,"△")+COUNTIF($B9:$M9,"△"))</f>
        <v>6</v>
      </c>
      <c r="O7" s="293">
        <f>IF(SUM(B8,E8,H8,K8,B10,E10,H10,K10)=0,"",SUM(B8,E8,H8,K8,B10,E10,,H10,K10,))</f>
        <v>346</v>
      </c>
      <c r="P7" s="293">
        <f>IF(SUM(D8,G8,J8,M8,D10,G10,J10,M10)=0,"",SUM(D8,G8,J8,M8,D10,G10,J10,M10))</f>
        <v>516</v>
      </c>
      <c r="Q7" s="293">
        <f>IFERROR(O7-P7,"")</f>
        <v>-170</v>
      </c>
      <c r="R7" s="296">
        <v>4</v>
      </c>
    </row>
    <row r="8" spans="1:20" ht="24.75" x14ac:dyDescent="0.4">
      <c r="A8" s="301"/>
      <c r="B8" s="306"/>
      <c r="C8" s="307"/>
      <c r="D8" s="308"/>
      <c r="E8" s="93">
        <v>58</v>
      </c>
      <c r="F8" s="94" t="s">
        <v>54</v>
      </c>
      <c r="G8" s="95">
        <v>85</v>
      </c>
      <c r="H8" s="148">
        <v>51</v>
      </c>
      <c r="I8" s="100" t="s">
        <v>54</v>
      </c>
      <c r="J8" s="100">
        <v>97</v>
      </c>
      <c r="K8" s="148">
        <v>69</v>
      </c>
      <c r="L8" s="100" t="s">
        <v>54</v>
      </c>
      <c r="M8" s="134">
        <v>79</v>
      </c>
      <c r="N8" s="317"/>
      <c r="O8" s="294"/>
      <c r="P8" s="294"/>
      <c r="Q8" s="294"/>
      <c r="R8" s="297"/>
    </row>
    <row r="9" spans="1:20" ht="24.75" x14ac:dyDescent="0.4">
      <c r="A9" s="301"/>
      <c r="B9" s="306"/>
      <c r="C9" s="307"/>
      <c r="D9" s="308"/>
      <c r="E9" s="215" t="str">
        <f>IF(E10="","",IF(E10&gt;G10,"○",IF(E10=0,"×","△")))</f>
        <v>△</v>
      </c>
      <c r="F9" s="216"/>
      <c r="G9" s="217"/>
      <c r="H9" s="215" t="str">
        <f>IF(H10="","",IF(H10&gt;J10,"○",IF(H10=0,"×","△")))</f>
        <v>△</v>
      </c>
      <c r="I9" s="216"/>
      <c r="J9" s="217"/>
      <c r="K9" s="215" t="str">
        <f>IF(K10="","",IF(K10&gt;M10,"○",IF(K10=0,"×","△")))</f>
        <v>△</v>
      </c>
      <c r="L9" s="216"/>
      <c r="M9" s="299"/>
      <c r="N9" s="317"/>
      <c r="O9" s="294"/>
      <c r="P9" s="294"/>
      <c r="Q9" s="294"/>
      <c r="R9" s="297"/>
    </row>
    <row r="10" spans="1:20" ht="24.75" x14ac:dyDescent="0.4">
      <c r="A10" s="302"/>
      <c r="B10" s="309"/>
      <c r="C10" s="310"/>
      <c r="D10" s="311"/>
      <c r="E10" s="93">
        <v>46</v>
      </c>
      <c r="F10" s="94" t="s">
        <v>54</v>
      </c>
      <c r="G10" s="95">
        <v>69</v>
      </c>
      <c r="H10" s="96">
        <v>71</v>
      </c>
      <c r="I10" s="97" t="s">
        <v>54</v>
      </c>
      <c r="J10" s="97">
        <v>84</v>
      </c>
      <c r="K10" s="96">
        <v>51</v>
      </c>
      <c r="L10" s="97" t="s">
        <v>54</v>
      </c>
      <c r="M10" s="128">
        <v>102</v>
      </c>
      <c r="N10" s="318"/>
      <c r="O10" s="295"/>
      <c r="P10" s="295"/>
      <c r="Q10" s="295"/>
      <c r="R10" s="298"/>
    </row>
    <row r="11" spans="1:20" ht="24.75" x14ac:dyDescent="0.4">
      <c r="A11" s="330" t="str">
        <f>E6</f>
        <v>盛岡市立</v>
      </c>
      <c r="B11" s="331" t="str">
        <f>IF(B12="","",IF(B12&gt;D12,"○",IF(B12=0,"×","△")))</f>
        <v>○</v>
      </c>
      <c r="C11" s="332"/>
      <c r="D11" s="333"/>
      <c r="E11" s="334"/>
      <c r="F11" s="335"/>
      <c r="G11" s="336"/>
      <c r="H11" s="343" t="str">
        <f>IF(H12="","",IF(H12&gt;J12,"○",IF(H12=0,"×","△")))</f>
        <v>△</v>
      </c>
      <c r="I11" s="332"/>
      <c r="J11" s="333"/>
      <c r="K11" s="343" t="str">
        <f>IF(K12="","",IF(K12&gt;M12,"○",IF(K12=0,"×","△")))</f>
        <v>○</v>
      </c>
      <c r="L11" s="332"/>
      <c r="M11" s="344"/>
      <c r="N11" s="345">
        <f>IF(COUNTIF($B11:$M11,"○")+COUNTIF($B13:$M13,"○")+COUNTIF($B11:$M11,"△")+COUNTIF($B13:$M13,"△")+COUNTIF($B11:$M11,"×")+COUNTIF($B13:$M13,"×")&lt;1,"",COUNTIF($B11:$M11,"○")*2+COUNTIF($B13:$M13,"○")*2+COUNTIF($B11:$M11,"△")+COUNTIF($B13:$M13,"△"))</f>
        <v>10</v>
      </c>
      <c r="O11" s="319">
        <f t="shared" ref="O11" si="3">IF(SUM(B12,E12,H12,K12,B14,E14,H14,K14)=0,"",SUM(B12,E12,H12,K12,B14,E14,,H14,K14,))</f>
        <v>440</v>
      </c>
      <c r="P11" s="319">
        <f t="shared" ref="P11" si="4">IF(SUM(D12,G12,J12,M12,D14,G14,J14,M14)=0,"",SUM(D12,G12,J12,M12,D14,G14,J14,M14))</f>
        <v>407</v>
      </c>
      <c r="Q11" s="319">
        <f>IFERROR(O11-P11,"")</f>
        <v>33</v>
      </c>
      <c r="R11" s="322">
        <v>2</v>
      </c>
    </row>
    <row r="12" spans="1:20" ht="24.75" x14ac:dyDescent="0.4">
      <c r="A12" s="301"/>
      <c r="B12" s="151">
        <f>IF(G8="","",G8)</f>
        <v>85</v>
      </c>
      <c r="C12" s="152" t="s">
        <v>54</v>
      </c>
      <c r="D12" s="152">
        <f>IF(E8="","",E8)</f>
        <v>58</v>
      </c>
      <c r="E12" s="337"/>
      <c r="F12" s="338"/>
      <c r="G12" s="339"/>
      <c r="H12" s="152">
        <v>58</v>
      </c>
      <c r="I12" s="152" t="s">
        <v>54</v>
      </c>
      <c r="J12" s="152">
        <v>63</v>
      </c>
      <c r="K12" s="153">
        <v>77</v>
      </c>
      <c r="L12" s="152" t="s">
        <v>54</v>
      </c>
      <c r="M12" s="154">
        <v>76</v>
      </c>
      <c r="N12" s="346"/>
      <c r="O12" s="320"/>
      <c r="P12" s="320"/>
      <c r="Q12" s="320"/>
      <c r="R12" s="323"/>
    </row>
    <row r="13" spans="1:20" ht="24.75" x14ac:dyDescent="0.4">
      <c r="A13" s="301"/>
      <c r="B13" s="325" t="str">
        <f>IF(B14="","",IF(B14&gt;D14,"○",IF(B14=0,"×","△")))</f>
        <v>○</v>
      </c>
      <c r="C13" s="326"/>
      <c r="D13" s="327"/>
      <c r="E13" s="337"/>
      <c r="F13" s="338"/>
      <c r="G13" s="339"/>
      <c r="H13" s="328" t="str">
        <f>IF(H14="","",IF(H14&gt;J14,"○",IF(H14=0,"×","△")))</f>
        <v>○</v>
      </c>
      <c r="I13" s="326"/>
      <c r="J13" s="327"/>
      <c r="K13" s="328" t="str">
        <f>IF(K14="","",IF(K14&gt;M14,"○",IF(K14=0,"×","△")))</f>
        <v>△</v>
      </c>
      <c r="L13" s="326"/>
      <c r="M13" s="329"/>
      <c r="N13" s="346"/>
      <c r="O13" s="320"/>
      <c r="P13" s="320"/>
      <c r="Q13" s="320"/>
      <c r="R13" s="323"/>
    </row>
    <row r="14" spans="1:20" ht="24.75" x14ac:dyDescent="0.4">
      <c r="A14" s="302"/>
      <c r="B14" s="129">
        <f>IF(G10="","",G10)</f>
        <v>69</v>
      </c>
      <c r="C14" s="130" t="s">
        <v>54</v>
      </c>
      <c r="D14" s="130">
        <f>IF(E10="","",E10)</f>
        <v>46</v>
      </c>
      <c r="E14" s="340"/>
      <c r="F14" s="341"/>
      <c r="G14" s="342"/>
      <c r="H14" s="130">
        <v>74</v>
      </c>
      <c r="I14" s="130" t="s">
        <v>54</v>
      </c>
      <c r="J14" s="130">
        <v>47</v>
      </c>
      <c r="K14" s="131">
        <v>77</v>
      </c>
      <c r="L14" s="130" t="s">
        <v>54</v>
      </c>
      <c r="M14" s="132">
        <v>117</v>
      </c>
      <c r="N14" s="347"/>
      <c r="O14" s="321"/>
      <c r="P14" s="321"/>
      <c r="Q14" s="321"/>
      <c r="R14" s="324"/>
    </row>
    <row r="15" spans="1:20" ht="24.75" x14ac:dyDescent="0.4">
      <c r="A15" s="330" t="str">
        <f>H6</f>
        <v>盛 岡 南</v>
      </c>
      <c r="B15" s="351" t="str">
        <f>IF(B16="","",IF(B16&gt;D16,"○",IF(B16=0,"×","△")))</f>
        <v>○</v>
      </c>
      <c r="C15" s="260"/>
      <c r="D15" s="261"/>
      <c r="E15" s="262" t="str">
        <f>IF(E16="","",IF(E16&gt;G16,"○",IF(E16=0,"×","△")))</f>
        <v>○</v>
      </c>
      <c r="F15" s="260"/>
      <c r="G15" s="261"/>
      <c r="H15" s="352"/>
      <c r="I15" s="353"/>
      <c r="J15" s="354"/>
      <c r="K15" s="262" t="str">
        <f>IF(K16="","",IF(K16&gt;M16,"○",IF(K16=0,"×","△")))</f>
        <v>△</v>
      </c>
      <c r="L15" s="260"/>
      <c r="M15" s="361"/>
      <c r="N15" s="362">
        <f>IF(COUNTIF($B15:$M15,"○")+COUNTIF($B17:$M17,"○")+COUNTIF($B15:$M15,"△")+COUNTIF($B17:$M17,"△")+COUNTIF($B15:$M15,"×")+COUNTIF($B17:$M17,"×")&lt;1,"",COUNTIF($B15:$M15,"○")*2+COUNTIF($B17:$M17,"○")*2+COUNTIF($B15:$M15,"△")+COUNTIF($B17:$M17,"△"))</f>
        <v>9</v>
      </c>
      <c r="O15" s="348">
        <f t="shared" ref="O15" si="5">IF(SUM(B16,E16,H16,K16,B18,E18,H18,K18)=0,"",SUM(B16,E16,H16,K16,B18,E18,,H18,K18,))</f>
        <v>384</v>
      </c>
      <c r="P15" s="348">
        <f t="shared" ref="P15" si="6">IF(SUM(D16,G16,J16,M16,D18,G18,J18,M18)=0,"",SUM(D16,G16,J16,M16,D18,G18,J18,M18))</f>
        <v>431</v>
      </c>
      <c r="Q15" s="348">
        <f>IFERROR(O15-P15,"")</f>
        <v>-47</v>
      </c>
      <c r="R15" s="349">
        <v>3</v>
      </c>
    </row>
    <row r="16" spans="1:20" ht="24.75" x14ac:dyDescent="0.4">
      <c r="A16" s="301"/>
      <c r="B16" s="155">
        <f>IF(J8="","",J8)</f>
        <v>97</v>
      </c>
      <c r="C16" s="100" t="s">
        <v>54</v>
      </c>
      <c r="D16" s="100">
        <f>IF(H8="","",H8)</f>
        <v>51</v>
      </c>
      <c r="E16" s="148">
        <f>IF(J12="","",J12)</f>
        <v>63</v>
      </c>
      <c r="F16" s="100" t="s">
        <v>54</v>
      </c>
      <c r="G16" s="100">
        <f>IF(H12="","",H12)</f>
        <v>58</v>
      </c>
      <c r="H16" s="355"/>
      <c r="I16" s="356"/>
      <c r="J16" s="357"/>
      <c r="K16" s="93">
        <v>59</v>
      </c>
      <c r="L16" s="94" t="s">
        <v>54</v>
      </c>
      <c r="M16" s="134">
        <v>70</v>
      </c>
      <c r="N16" s="317"/>
      <c r="O16" s="294"/>
      <c r="P16" s="294"/>
      <c r="Q16" s="294"/>
      <c r="R16" s="297"/>
    </row>
    <row r="17" spans="1:22" ht="24.75" x14ac:dyDescent="0.4">
      <c r="A17" s="301"/>
      <c r="B17" s="350" t="str">
        <f>IF(B18="","",IF(B18&gt;D18,"○",IF(B18=0,"×","△")))</f>
        <v>○</v>
      </c>
      <c r="C17" s="216"/>
      <c r="D17" s="217"/>
      <c r="E17" s="215" t="str">
        <f>IF(E18="","",IF(E18&gt;G18,"○",IF(E18=0,"×","△")))</f>
        <v>△</v>
      </c>
      <c r="F17" s="216"/>
      <c r="G17" s="217"/>
      <c r="H17" s="355"/>
      <c r="I17" s="356"/>
      <c r="J17" s="357"/>
      <c r="K17" s="215" t="str">
        <f>IF(K18="","",IF(K18&gt;M18,"○",IF(K18=0,"×","△")))</f>
        <v>△</v>
      </c>
      <c r="L17" s="216"/>
      <c r="M17" s="299"/>
      <c r="N17" s="317"/>
      <c r="O17" s="294"/>
      <c r="P17" s="294"/>
      <c r="Q17" s="294"/>
      <c r="R17" s="297"/>
    </row>
    <row r="18" spans="1:22" ht="24.75" x14ac:dyDescent="0.4">
      <c r="A18" s="302"/>
      <c r="B18" s="133">
        <f>IF(J10="","",J10)</f>
        <v>84</v>
      </c>
      <c r="C18" s="97" t="s">
        <v>54</v>
      </c>
      <c r="D18" s="97">
        <f>IF(H10="","",H10)</f>
        <v>71</v>
      </c>
      <c r="E18" s="96">
        <f>IF(J14="","",J14)</f>
        <v>47</v>
      </c>
      <c r="F18" s="97" t="s">
        <v>54</v>
      </c>
      <c r="G18" s="97">
        <f>IF(H14="","",H14)</f>
        <v>74</v>
      </c>
      <c r="H18" s="358"/>
      <c r="I18" s="359"/>
      <c r="J18" s="360"/>
      <c r="K18" s="93">
        <v>34</v>
      </c>
      <c r="L18" s="94" t="s">
        <v>54</v>
      </c>
      <c r="M18" s="134">
        <v>107</v>
      </c>
      <c r="N18" s="318"/>
      <c r="O18" s="295"/>
      <c r="P18" s="295"/>
      <c r="Q18" s="295"/>
      <c r="R18" s="298"/>
    </row>
    <row r="19" spans="1:22" ht="24.75" x14ac:dyDescent="0.4">
      <c r="A19" s="330" t="str">
        <f>K6</f>
        <v>盛岡白百合学園</v>
      </c>
      <c r="B19" s="331" t="str">
        <f>IF(B20="","",IF(B20&gt;D20,"○",IF(B20=0,"×","△")))</f>
        <v>○</v>
      </c>
      <c r="C19" s="332"/>
      <c r="D19" s="333"/>
      <c r="E19" s="343" t="str">
        <f>IF(E20="","",IF(E20&gt;G20,"○",IF(E20=0,"×","△")))</f>
        <v>△</v>
      </c>
      <c r="F19" s="332"/>
      <c r="G19" s="333"/>
      <c r="H19" s="343" t="str">
        <f>IF(H20="","",IF(H20&gt;J20,"○",IF(H20=0,"×","△")))</f>
        <v>○</v>
      </c>
      <c r="I19" s="332"/>
      <c r="J19" s="333"/>
      <c r="K19" s="334"/>
      <c r="L19" s="335"/>
      <c r="M19" s="366"/>
      <c r="N19" s="345">
        <f>IF(COUNTIF($B19:$M19,"○")+COUNTIF($B21:$M21,"○")+COUNTIF($B19:$M19,"△")+COUNTIF($B21:$M21,"△")+COUNTIF($B19:$M19,"×")+COUNTIF($B21:$M21,"×")&lt;1,"",COUNTIF($B19:$M19,"○")*2+COUNTIF($B21:$M21,"○")*2+COUNTIF($B19:$M19,"△")+COUNTIF($B21:$M21,"△"))</f>
        <v>11</v>
      </c>
      <c r="O19" s="319">
        <f t="shared" ref="O19" si="7">IF(SUM(B20,E20,H20,K20,B22,E22,H22,K22)=0,"",SUM(B20,E20,H20,K20,B22,E22,,H22,K22,))</f>
        <v>551</v>
      </c>
      <c r="P19" s="319">
        <f t="shared" ref="P19" si="8">IF(SUM(D20,G20,J20,M20,D22,G22,J22,M22)=0,"",SUM(D20,G20,J20,M20,D22,G22,J22,M22))</f>
        <v>367</v>
      </c>
      <c r="Q19" s="319">
        <f>IFERROR(O19-P19,"")</f>
        <v>184</v>
      </c>
      <c r="R19" s="322">
        <v>1</v>
      </c>
    </row>
    <row r="20" spans="1:22" ht="24.75" x14ac:dyDescent="0.4">
      <c r="A20" s="301"/>
      <c r="B20" s="151">
        <f>IF(M8="","",M8)</f>
        <v>79</v>
      </c>
      <c r="C20" s="152" t="s">
        <v>54</v>
      </c>
      <c r="D20" s="152">
        <f>IF(K8="","",K8)</f>
        <v>69</v>
      </c>
      <c r="E20" s="153">
        <f>IF(M12="","",M12)</f>
        <v>76</v>
      </c>
      <c r="F20" s="152" t="s">
        <v>54</v>
      </c>
      <c r="G20" s="152">
        <f>IF(K12="","",K12)</f>
        <v>77</v>
      </c>
      <c r="H20" s="153">
        <f>IF(M16="","",M16)</f>
        <v>70</v>
      </c>
      <c r="I20" s="152" t="s">
        <v>54</v>
      </c>
      <c r="J20" s="152">
        <f>IF(K16="","",K16)</f>
        <v>59</v>
      </c>
      <c r="K20" s="337"/>
      <c r="L20" s="338"/>
      <c r="M20" s="367"/>
      <c r="N20" s="346"/>
      <c r="O20" s="320"/>
      <c r="P20" s="320"/>
      <c r="Q20" s="320"/>
      <c r="R20" s="323"/>
    </row>
    <row r="21" spans="1:22" ht="24.75" x14ac:dyDescent="0.4">
      <c r="A21" s="301"/>
      <c r="B21" s="325" t="str">
        <f>IF(B22="","",IF(B22&gt;D22,"○",IF(B22=0,"×","△")))</f>
        <v>○</v>
      </c>
      <c r="C21" s="326"/>
      <c r="D21" s="327"/>
      <c r="E21" s="328" t="str">
        <f>IF(E22="","",IF(E22&gt;G22,"○",IF(E22=0,"×","△")))</f>
        <v>○</v>
      </c>
      <c r="F21" s="326"/>
      <c r="G21" s="327"/>
      <c r="H21" s="328" t="str">
        <f>IF(H22="","",IF(H22&gt;J22,"○",IF(H22=0,"×","△")))</f>
        <v>○</v>
      </c>
      <c r="I21" s="326"/>
      <c r="J21" s="327"/>
      <c r="K21" s="337"/>
      <c r="L21" s="338"/>
      <c r="M21" s="367"/>
      <c r="N21" s="346"/>
      <c r="O21" s="320"/>
      <c r="P21" s="320"/>
      <c r="Q21" s="320"/>
      <c r="R21" s="323"/>
    </row>
    <row r="22" spans="1:22" ht="25.5" thickBot="1" x14ac:dyDescent="0.45">
      <c r="A22" s="365"/>
      <c r="B22" s="135">
        <f>IF(M10="","",M10)</f>
        <v>102</v>
      </c>
      <c r="C22" s="136" t="s">
        <v>54</v>
      </c>
      <c r="D22" s="136">
        <f>IF(K10="","",K10)</f>
        <v>51</v>
      </c>
      <c r="E22" s="137">
        <f>IF(M14="","",M14)</f>
        <v>117</v>
      </c>
      <c r="F22" s="136" t="s">
        <v>54</v>
      </c>
      <c r="G22" s="136">
        <f>IF(K14="","",K14)</f>
        <v>77</v>
      </c>
      <c r="H22" s="137">
        <f>IF(M18="","",M18)</f>
        <v>107</v>
      </c>
      <c r="I22" s="136" t="s">
        <v>54</v>
      </c>
      <c r="J22" s="136">
        <f>IF(K18="","",K18)</f>
        <v>34</v>
      </c>
      <c r="K22" s="368"/>
      <c r="L22" s="369"/>
      <c r="M22" s="370"/>
      <c r="N22" s="371"/>
      <c r="O22" s="363"/>
      <c r="P22" s="363"/>
      <c r="Q22" s="363"/>
      <c r="R22" s="364"/>
    </row>
    <row r="23" spans="1:22" s="10" customFormat="1" ht="19.5" customHeight="1" thickTop="1" x14ac:dyDescent="0.4"/>
    <row r="24" spans="1:22" s="10" customFormat="1" ht="19.5" customHeight="1" x14ac:dyDescent="0.4">
      <c r="A24" s="62" t="s">
        <v>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s="10" customFormat="1" ht="19.5" customHeight="1" x14ac:dyDescent="0.4">
      <c r="A25" s="10" t="s">
        <v>97</v>
      </c>
    </row>
    <row r="26" spans="1:22" s="10" customFormat="1" ht="19.5" customHeight="1" x14ac:dyDescent="0.4">
      <c r="A26" s="10" t="s">
        <v>94</v>
      </c>
    </row>
    <row r="27" spans="1:22" s="10" customFormat="1" ht="19.5" customHeight="1" x14ac:dyDescent="0.4">
      <c r="A27" s="10" t="s">
        <v>95</v>
      </c>
    </row>
    <row r="28" spans="1:22" s="11" customFormat="1" ht="19.5" customHeight="1" x14ac:dyDescent="0.4">
      <c r="A28" s="10" t="s">
        <v>98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10" customFormat="1" ht="19.5" customHeight="1" x14ac:dyDescent="0.4">
      <c r="A29" s="10" t="s">
        <v>93</v>
      </c>
    </row>
    <row r="30" spans="1:22" s="10" customFormat="1" ht="19.5" customHeight="1" x14ac:dyDescent="0.4">
      <c r="A30" s="10" t="s">
        <v>9</v>
      </c>
    </row>
    <row r="31" spans="1:22" s="5" customFormat="1" ht="24.75" x14ac:dyDescent="0.4">
      <c r="A31" s="63" t="s">
        <v>10</v>
      </c>
      <c r="B31" s="374" t="str">
        <f>IF(E36="","",VLOOKUP(E36,$B$36:$C$39,2,FALSE))</f>
        <v>花 巻 東</v>
      </c>
      <c r="C31" s="374"/>
      <c r="D31" s="64" t="s">
        <v>54</v>
      </c>
      <c r="E31" s="374" t="str">
        <f>IF(F36="","",VLOOKUP(F36,$B$36:$C$39,2,FALSE))</f>
        <v>盛岡市立</v>
      </c>
      <c r="F31" s="374"/>
      <c r="G31" s="375" t="str">
        <f>IF(G36="","",VLOOKUP(G36,$B$36:$C$39,2,FALSE))</f>
        <v>盛 岡 南</v>
      </c>
      <c r="H31" s="375"/>
      <c r="I31" s="65" t="s">
        <v>54</v>
      </c>
      <c r="J31" s="375" t="str">
        <f>IF(H36="","",VLOOKUP(H36,$B$36:$C$39,2,FALSE))</f>
        <v>盛岡白百合学園</v>
      </c>
      <c r="K31" s="375"/>
      <c r="L31" s="374" t="str">
        <f>IF(I36="","",VLOOKUP(I36,$B$36:$C$39,2,FALSE))</f>
        <v>花 巻 東</v>
      </c>
      <c r="M31" s="374"/>
      <c r="N31" s="64" t="s">
        <v>54</v>
      </c>
      <c r="O31" s="374" t="str">
        <f>IF(J36="","",VLOOKUP(J36,$B$36:$C$39,2,FALSE))</f>
        <v>盛 岡 南</v>
      </c>
      <c r="P31" s="374"/>
      <c r="Q31" s="375" t="str">
        <f>IF(L36="","",VLOOKUP(K36,$B$36:$C$39,2,FALSE))</f>
        <v>盛岡市立</v>
      </c>
      <c r="R31" s="375"/>
      <c r="S31" s="65" t="s">
        <v>54</v>
      </c>
      <c r="T31" s="375" t="str">
        <f>IF(L36="","",VLOOKUP(L36,$B$36:$C$39,2,FALSE))</f>
        <v>盛岡白百合学園</v>
      </c>
      <c r="U31" s="375"/>
    </row>
    <row r="32" spans="1:22" s="5" customFormat="1" ht="24.75" x14ac:dyDescent="0.4">
      <c r="A32" s="5" t="s">
        <v>12</v>
      </c>
      <c r="B32" s="372" t="str">
        <f>IF(E37="","",VLOOKUP(E37,$B$36:$C$39,2,FALSE))</f>
        <v>花 巻 東</v>
      </c>
      <c r="C32" s="372"/>
      <c r="D32" s="66" t="s">
        <v>54</v>
      </c>
      <c r="E32" s="372" t="str">
        <f>IF(F37="","",VLOOKUP(F37,$B$36:$C$39,2,FALSE))</f>
        <v>盛岡白百合学園</v>
      </c>
      <c r="F32" s="372"/>
      <c r="G32" s="373" t="str">
        <f>IF(G37="","",VLOOKUP(G37,$B$36:$C$39,2,FALSE))</f>
        <v>盛岡市立</v>
      </c>
      <c r="H32" s="373"/>
      <c r="I32" s="67" t="s">
        <v>54</v>
      </c>
      <c r="J32" s="373" t="str">
        <f>IF(H37="","",VLOOKUP(H37,$B$36:$C$39,2,FALSE))</f>
        <v>盛 岡 南</v>
      </c>
      <c r="K32" s="373"/>
      <c r="L32" s="372" t="str">
        <f>IF(I37="","",VLOOKUP(I37,$B$36:$C$39,2,FALSE))</f>
        <v>花 巻 東</v>
      </c>
      <c r="M32" s="372"/>
      <c r="N32" s="66" t="s">
        <v>54</v>
      </c>
      <c r="O32" s="372" t="str">
        <f>IF(J37="","",VLOOKUP(J37,$B$36:$C$39,2,FALSE))</f>
        <v>盛岡市立</v>
      </c>
      <c r="P32" s="372"/>
      <c r="Q32" s="373" t="str">
        <f>IF(L37="","",VLOOKUP(K37,$B$36:$C$39,2,FALSE))</f>
        <v>盛 岡 南</v>
      </c>
      <c r="R32" s="373"/>
      <c r="S32" s="67" t="s">
        <v>54</v>
      </c>
      <c r="T32" s="373" t="str">
        <f t="shared" ref="T32:T34" si="9">IF(L37="","",VLOOKUP(L37,$B$36:$C$39,2,FALSE))</f>
        <v>盛岡白百合学園</v>
      </c>
      <c r="U32" s="373"/>
    </row>
    <row r="33" spans="1:21" s="5" customFormat="1" ht="24.75" x14ac:dyDescent="0.4">
      <c r="A33" s="63" t="s">
        <v>13</v>
      </c>
      <c r="B33" s="374" t="str">
        <f>IF(E38="","",VLOOKUP(E38,$B$36:$C$39,2,FALSE))</f>
        <v>花 巻 東</v>
      </c>
      <c r="C33" s="374"/>
      <c r="D33" s="64" t="s">
        <v>54</v>
      </c>
      <c r="E33" s="374" t="str">
        <f>IF(F38="","",VLOOKUP(F38,$B$36:$C$39,2,FALSE))</f>
        <v>盛 岡 南</v>
      </c>
      <c r="F33" s="374"/>
      <c r="G33" s="375" t="str">
        <f>IF(G38="","",VLOOKUP(G38,$B$36:$C$39,2,FALSE))</f>
        <v>盛岡市立</v>
      </c>
      <c r="H33" s="375"/>
      <c r="I33" s="65" t="s">
        <v>54</v>
      </c>
      <c r="J33" s="375" t="str">
        <f>IF(H38="","",VLOOKUP(H38,$B$36:$C$39,2,FALSE))</f>
        <v>盛岡白百合学園</v>
      </c>
      <c r="K33" s="375"/>
      <c r="L33" s="374" t="str">
        <f>IF(I38="","",VLOOKUP(I38,$B$36:$C$39,2,FALSE))</f>
        <v>花 巻 東</v>
      </c>
      <c r="M33" s="374"/>
      <c r="N33" s="64" t="s">
        <v>54</v>
      </c>
      <c r="O33" s="374" t="str">
        <f>IF(J38="","",VLOOKUP(J38,$B$36:$C$39,2,FALSE))</f>
        <v>盛岡白百合学園</v>
      </c>
      <c r="P33" s="374"/>
      <c r="Q33" s="375" t="str">
        <f>IF(L38="","",VLOOKUP(K38,$B$36:$C$39,2,FALSE))</f>
        <v>盛岡市立</v>
      </c>
      <c r="R33" s="375"/>
      <c r="S33" s="65" t="s">
        <v>54</v>
      </c>
      <c r="T33" s="375" t="str">
        <f t="shared" si="9"/>
        <v>盛 岡 南</v>
      </c>
      <c r="U33" s="375"/>
    </row>
    <row r="34" spans="1:21" s="5" customFormat="1" ht="24.75" x14ac:dyDescent="0.4">
      <c r="A34" s="5" t="s">
        <v>14</v>
      </c>
      <c r="B34" s="372" t="str">
        <f>IF(E39="","",VLOOKUP(E39,$B$36:$C$39,2,FALSE))</f>
        <v/>
      </c>
      <c r="C34" s="372"/>
      <c r="D34" s="66" t="s">
        <v>54</v>
      </c>
      <c r="E34" s="372" t="str">
        <f>IF(F39="","",VLOOKUP(F39,$B$36:$C$39,2,FALSE))</f>
        <v/>
      </c>
      <c r="F34" s="372"/>
      <c r="G34" s="373" t="str">
        <f>IF(G39="","",VLOOKUP(G39,$B$36:$C$39,2,FALSE))</f>
        <v/>
      </c>
      <c r="H34" s="373"/>
      <c r="I34" s="67" t="s">
        <v>54</v>
      </c>
      <c r="J34" s="373" t="str">
        <f>IF(H39="","",VLOOKUP(H39,$B$36:$C$39,2,FALSE))</f>
        <v/>
      </c>
      <c r="K34" s="373"/>
      <c r="L34" s="372" t="str">
        <f>IF(I39="","",VLOOKUP(I39,$B$36:$C$39,2,FALSE))</f>
        <v/>
      </c>
      <c r="M34" s="372"/>
      <c r="N34" s="66" t="s">
        <v>54</v>
      </c>
      <c r="O34" s="372" t="str">
        <f>IF(J39="","",VLOOKUP(J39,$B$36:$C$39,2,FALSE))</f>
        <v/>
      </c>
      <c r="P34" s="372"/>
      <c r="Q34" s="373" t="str">
        <f>IF(L39="","",VLOOKUP(K39,$B$36:$C$39,2,FALSE))</f>
        <v/>
      </c>
      <c r="R34" s="373"/>
      <c r="S34" s="67" t="s">
        <v>54</v>
      </c>
      <c r="T34" s="373" t="str">
        <f t="shared" si="9"/>
        <v/>
      </c>
      <c r="U34" s="373"/>
    </row>
    <row r="35" spans="1:21" s="5" customFormat="1" ht="24.75" x14ac:dyDescent="0.4"/>
    <row r="36" spans="1:21" x14ac:dyDescent="0.4">
      <c r="B36" s="1">
        <v>1</v>
      </c>
      <c r="C36" s="1" t="str">
        <f>B6</f>
        <v>花 巻 東</v>
      </c>
      <c r="E36" s="1">
        <v>1</v>
      </c>
      <c r="F36" s="1">
        <v>2</v>
      </c>
      <c r="G36" s="1">
        <v>3</v>
      </c>
      <c r="H36" s="1">
        <v>4</v>
      </c>
      <c r="I36" s="1">
        <v>1</v>
      </c>
      <c r="J36" s="1">
        <v>3</v>
      </c>
      <c r="K36" s="1">
        <v>2</v>
      </c>
      <c r="L36" s="1">
        <v>4</v>
      </c>
    </row>
    <row r="37" spans="1:21" x14ac:dyDescent="0.4">
      <c r="B37" s="1">
        <v>2</v>
      </c>
      <c r="C37" s="1" t="str">
        <f>E6</f>
        <v>盛岡市立</v>
      </c>
      <c r="E37" s="1">
        <v>1</v>
      </c>
      <c r="F37" s="1">
        <v>4</v>
      </c>
      <c r="G37" s="1">
        <v>2</v>
      </c>
      <c r="H37" s="1">
        <v>3</v>
      </c>
      <c r="I37" s="1">
        <v>1</v>
      </c>
      <c r="J37" s="1">
        <v>2</v>
      </c>
      <c r="K37" s="1">
        <v>3</v>
      </c>
      <c r="L37" s="1">
        <v>4</v>
      </c>
    </row>
    <row r="38" spans="1:21" x14ac:dyDescent="0.4">
      <c r="B38" s="1">
        <v>3</v>
      </c>
      <c r="C38" s="1" t="str">
        <f>H6</f>
        <v>盛 岡 南</v>
      </c>
      <c r="E38" s="1">
        <v>1</v>
      </c>
      <c r="F38" s="1">
        <v>3</v>
      </c>
      <c r="G38" s="1">
        <v>2</v>
      </c>
      <c r="H38" s="1">
        <v>4</v>
      </c>
      <c r="I38" s="1">
        <v>1</v>
      </c>
      <c r="J38" s="1">
        <v>4</v>
      </c>
      <c r="K38" s="1">
        <v>2</v>
      </c>
      <c r="L38" s="1">
        <v>3</v>
      </c>
    </row>
    <row r="39" spans="1:21" x14ac:dyDescent="0.4">
      <c r="B39" s="1">
        <v>4</v>
      </c>
      <c r="C39" s="1" t="str">
        <f>K6</f>
        <v>盛岡白百合学園</v>
      </c>
    </row>
  </sheetData>
  <mergeCells count="101">
    <mergeCell ref="T31:U31"/>
    <mergeCell ref="B32:C32"/>
    <mergeCell ref="E32:F32"/>
    <mergeCell ref="G32:H32"/>
    <mergeCell ref="J32:K32"/>
    <mergeCell ref="L32:M32"/>
    <mergeCell ref="O32:P32"/>
    <mergeCell ref="Q32:R32"/>
    <mergeCell ref="T32:U32"/>
    <mergeCell ref="B31:C31"/>
    <mergeCell ref="E31:F31"/>
    <mergeCell ref="G31:H31"/>
    <mergeCell ref="J31:K31"/>
    <mergeCell ref="L31:M31"/>
    <mergeCell ref="O31:P31"/>
    <mergeCell ref="Q31:R31"/>
    <mergeCell ref="B34:C34"/>
    <mergeCell ref="E34:F34"/>
    <mergeCell ref="G34:H34"/>
    <mergeCell ref="J34:K34"/>
    <mergeCell ref="L34:M34"/>
    <mergeCell ref="O34:P34"/>
    <mergeCell ref="Q34:R34"/>
    <mergeCell ref="T34:U34"/>
    <mergeCell ref="B33:C33"/>
    <mergeCell ref="E33:F33"/>
    <mergeCell ref="G33:H33"/>
    <mergeCell ref="J33:K33"/>
    <mergeCell ref="L33:M33"/>
    <mergeCell ref="O33:P33"/>
    <mergeCell ref="Q33:R33"/>
    <mergeCell ref="T33:U33"/>
    <mergeCell ref="O19:O22"/>
    <mergeCell ref="P19:P22"/>
    <mergeCell ref="Q19:Q22"/>
    <mergeCell ref="R19:R22"/>
    <mergeCell ref="B21:D21"/>
    <mergeCell ref="E21:G21"/>
    <mergeCell ref="H21:J21"/>
    <mergeCell ref="A19:A22"/>
    <mergeCell ref="B19:D19"/>
    <mergeCell ref="E19:G19"/>
    <mergeCell ref="H19:J19"/>
    <mergeCell ref="K19:M22"/>
    <mergeCell ref="N19:N22"/>
    <mergeCell ref="O15:O18"/>
    <mergeCell ref="P15:P18"/>
    <mergeCell ref="Q15:Q18"/>
    <mergeCell ref="R15:R18"/>
    <mergeCell ref="B17:D17"/>
    <mergeCell ref="E17:G17"/>
    <mergeCell ref="K17:M17"/>
    <mergeCell ref="A15:A18"/>
    <mergeCell ref="B15:D15"/>
    <mergeCell ref="E15:G15"/>
    <mergeCell ref="H15:J18"/>
    <mergeCell ref="K15:M15"/>
    <mergeCell ref="N15:N18"/>
    <mergeCell ref="O11:O14"/>
    <mergeCell ref="P11:P14"/>
    <mergeCell ref="Q11:Q14"/>
    <mergeCell ref="R11:R14"/>
    <mergeCell ref="B13:D13"/>
    <mergeCell ref="H13:J13"/>
    <mergeCell ref="K13:M13"/>
    <mergeCell ref="A11:A14"/>
    <mergeCell ref="B11:D11"/>
    <mergeCell ref="E11:G14"/>
    <mergeCell ref="H11:J11"/>
    <mergeCell ref="K11:M11"/>
    <mergeCell ref="N11:N14"/>
    <mergeCell ref="O7:O10"/>
    <mergeCell ref="P7:P10"/>
    <mergeCell ref="Q7:Q10"/>
    <mergeCell ref="R7:R10"/>
    <mergeCell ref="E9:G9"/>
    <mergeCell ref="H9:J9"/>
    <mergeCell ref="K9:M9"/>
    <mergeCell ref="A7:A10"/>
    <mergeCell ref="B7:D10"/>
    <mergeCell ref="E7:G7"/>
    <mergeCell ref="H7:J7"/>
    <mergeCell ref="K7:M7"/>
    <mergeCell ref="N7:N10"/>
    <mergeCell ref="A1:T1"/>
    <mergeCell ref="B2:C2"/>
    <mergeCell ref="F2:G2"/>
    <mergeCell ref="I2:J2"/>
    <mergeCell ref="O2:Q2"/>
    <mergeCell ref="B6:D6"/>
    <mergeCell ref="E6:G6"/>
    <mergeCell ref="H6:J6"/>
    <mergeCell ref="K6:M6"/>
    <mergeCell ref="B4:D4"/>
    <mergeCell ref="B5:D5"/>
    <mergeCell ref="E4:G4"/>
    <mergeCell ref="H4:J4"/>
    <mergeCell ref="K4:M4"/>
    <mergeCell ref="E5:G5"/>
    <mergeCell ref="H5:J5"/>
    <mergeCell ref="K5:M5"/>
  </mergeCells>
  <phoneticPr fontId="2"/>
  <conditionalFormatting sqref="B7 E7:M10">
    <cfRule type="cellIs" dxfId="124" priority="4" operator="equal">
      <formula>"○"</formula>
    </cfRule>
  </conditionalFormatting>
  <conditionalFormatting sqref="B11:E11 H11:M14 B12:D14">
    <cfRule type="cellIs" dxfId="123" priority="3" operator="equal">
      <formula>"○"</formula>
    </cfRule>
  </conditionalFormatting>
  <conditionalFormatting sqref="B15:H15 K15:M18 B16:G18">
    <cfRule type="cellIs" dxfId="122" priority="2" operator="equal">
      <formula>"○"</formula>
    </cfRule>
  </conditionalFormatting>
  <conditionalFormatting sqref="B19:K19 B20:J22">
    <cfRule type="cellIs" dxfId="121" priority="1" operator="equal">
      <formula>"○"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F19E6-36CF-44F7-B15E-23BC0FD2886D}">
  <sheetPr>
    <tabColor rgb="FFFF0000"/>
    <pageSetUpPr fitToPage="1"/>
  </sheetPr>
  <dimension ref="A1:V39"/>
  <sheetViews>
    <sheetView view="pageBreakPreview" topLeftCell="A2" zoomScale="60" zoomScaleNormal="55" workbookViewId="0">
      <selection activeCell="P11" sqref="P11:P14"/>
    </sheetView>
  </sheetViews>
  <sheetFormatPr defaultColWidth="9" defaultRowHeight="18.75" x14ac:dyDescent="0.4"/>
  <cols>
    <col min="1" max="1" width="21.5" style="1" customWidth="1"/>
    <col min="2" max="21" width="8.5" style="1" customWidth="1"/>
    <col min="22" max="22" width="4.5" style="1" bestFit="1" customWidth="1"/>
    <col min="23" max="23" width="4" style="1" bestFit="1" customWidth="1"/>
    <col min="24" max="24" width="6" style="1" bestFit="1" customWidth="1"/>
    <col min="25" max="25" width="3.5" style="1" bestFit="1" customWidth="1"/>
    <col min="26" max="26" width="4" style="1" bestFit="1" customWidth="1"/>
    <col min="27" max="16384" width="9" style="1"/>
  </cols>
  <sheetData>
    <row r="1" spans="1:20" ht="51" customHeight="1" x14ac:dyDescent="0.4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</row>
    <row r="2" spans="1:20" ht="31.5" customHeight="1" x14ac:dyDescent="0.4">
      <c r="A2" s="56"/>
      <c r="B2" s="201" t="e">
        <v>#N/A</v>
      </c>
      <c r="C2" s="201"/>
      <c r="D2" s="3" t="s">
        <v>1</v>
      </c>
      <c r="E2" s="19"/>
      <c r="F2" s="284" t="s">
        <v>71</v>
      </c>
      <c r="G2" s="284"/>
      <c r="H2" s="57"/>
      <c r="I2" s="285" t="s">
        <v>16</v>
      </c>
      <c r="J2" s="285"/>
      <c r="K2" s="57" t="s">
        <v>92</v>
      </c>
      <c r="L2" s="56"/>
      <c r="M2" s="57"/>
      <c r="N2" s="56"/>
      <c r="O2" s="285" t="s">
        <v>102</v>
      </c>
      <c r="P2" s="285"/>
      <c r="Q2" s="285"/>
      <c r="R2" s="57" t="s">
        <v>2</v>
      </c>
      <c r="S2" s="56"/>
      <c r="T2" s="56"/>
    </row>
    <row r="3" spans="1:20" ht="15" customHeight="1" x14ac:dyDescent="0.4">
      <c r="A3" s="56"/>
      <c r="B3" s="78"/>
      <c r="C3" s="78"/>
      <c r="D3" s="3"/>
      <c r="E3" s="19"/>
      <c r="F3" s="81"/>
      <c r="G3" s="81"/>
      <c r="H3" s="57"/>
      <c r="I3" s="82"/>
      <c r="J3" s="82"/>
      <c r="K3" s="57"/>
      <c r="L3" s="56"/>
      <c r="M3" s="57"/>
      <c r="N3" s="56"/>
      <c r="O3" s="82"/>
      <c r="P3" s="82"/>
      <c r="Q3" s="82"/>
      <c r="R3" s="57"/>
      <c r="S3" s="56"/>
      <c r="T3" s="56"/>
    </row>
    <row r="4" spans="1:20" s="88" customFormat="1" ht="24" customHeight="1" x14ac:dyDescent="0.4">
      <c r="B4" s="376" t="s">
        <v>82</v>
      </c>
      <c r="C4" s="376"/>
      <c r="D4" s="376"/>
      <c r="E4" s="376" t="s">
        <v>83</v>
      </c>
      <c r="F4" s="376"/>
      <c r="G4" s="376"/>
      <c r="H4" s="376" t="s">
        <v>84</v>
      </c>
      <c r="I4" s="376"/>
      <c r="J4" s="376"/>
      <c r="K4" s="376" t="s">
        <v>85</v>
      </c>
      <c r="L4" s="376"/>
      <c r="M4" s="376"/>
      <c r="N4" s="89"/>
      <c r="O4" s="89"/>
      <c r="P4" s="89"/>
      <c r="Q4" s="89"/>
      <c r="R4" s="89"/>
      <c r="S4" s="89"/>
      <c r="T4" s="89"/>
    </row>
    <row r="5" spans="1:20" s="88" customFormat="1" ht="24" customHeight="1" thickBot="1" x14ac:dyDescent="0.45">
      <c r="B5" s="377" t="str">
        <f>B6</f>
        <v>一関修紅</v>
      </c>
      <c r="C5" s="377"/>
      <c r="D5" s="377"/>
      <c r="E5" s="377" t="str">
        <f t="shared" ref="E5" si="0">E6</f>
        <v>水　　沢</v>
      </c>
      <c r="F5" s="377"/>
      <c r="G5" s="377"/>
      <c r="H5" s="377" t="str">
        <f t="shared" ref="H5" si="1">H6</f>
        <v>水沢第一</v>
      </c>
      <c r="I5" s="377"/>
      <c r="J5" s="377"/>
      <c r="K5" s="377" t="str">
        <f t="shared" ref="K5" si="2">K6</f>
        <v>一関学院</v>
      </c>
      <c r="L5" s="377"/>
      <c r="M5" s="377"/>
      <c r="N5" s="89"/>
      <c r="O5" s="89"/>
      <c r="P5" s="89"/>
      <c r="Q5" s="89"/>
      <c r="R5" s="89"/>
      <c r="S5" s="89"/>
      <c r="T5" s="89"/>
    </row>
    <row r="6" spans="1:20" ht="66" customHeight="1" thickTop="1" thickBot="1" x14ac:dyDescent="0.45">
      <c r="A6" s="58"/>
      <c r="B6" s="286" t="s">
        <v>34</v>
      </c>
      <c r="C6" s="287" t="e">
        <v>#REF!</v>
      </c>
      <c r="D6" s="288" t="e">
        <v>#REF!</v>
      </c>
      <c r="E6" s="289" t="s">
        <v>33</v>
      </c>
      <c r="F6" s="287" t="e">
        <v>#REF!</v>
      </c>
      <c r="G6" s="288" t="e">
        <v>#REF!</v>
      </c>
      <c r="H6" s="289" t="s">
        <v>52</v>
      </c>
      <c r="I6" s="287" t="e">
        <v>#REF!</v>
      </c>
      <c r="J6" s="288" t="e">
        <v>#REF!</v>
      </c>
      <c r="K6" s="289" t="s">
        <v>81</v>
      </c>
      <c r="L6" s="287" t="e">
        <v>#REF!</v>
      </c>
      <c r="M6" s="290" t="e">
        <v>#REF!</v>
      </c>
      <c r="N6" s="59" t="s">
        <v>3</v>
      </c>
      <c r="O6" s="60" t="s">
        <v>4</v>
      </c>
      <c r="P6" s="60" t="s">
        <v>5</v>
      </c>
      <c r="Q6" s="60" t="s">
        <v>6</v>
      </c>
      <c r="R6" s="61" t="s">
        <v>7</v>
      </c>
    </row>
    <row r="7" spans="1:20" ht="25.5" thickTop="1" x14ac:dyDescent="0.4">
      <c r="A7" s="300" t="str">
        <f>B6</f>
        <v>一関修紅</v>
      </c>
      <c r="B7" s="303"/>
      <c r="C7" s="304"/>
      <c r="D7" s="305"/>
      <c r="E7" s="312" t="str">
        <f>IF(E8="","",IF(E8&gt;G8,"○",IF(E8=0,"×","△")))</f>
        <v>○</v>
      </c>
      <c r="F7" s="313"/>
      <c r="G7" s="314"/>
      <c r="H7" s="312" t="str">
        <f>IF(H8="","",IF(H8&gt;J8,"○",IF(H8=0,"×","△")))</f>
        <v>○</v>
      </c>
      <c r="I7" s="313"/>
      <c r="J7" s="314"/>
      <c r="K7" s="312" t="str">
        <f>IF(K8="","",IF(K8&gt;M8,"○",IF(K8=0,"×","△")))</f>
        <v>○</v>
      </c>
      <c r="L7" s="313"/>
      <c r="M7" s="315"/>
      <c r="N7" s="316">
        <f>IF(COUNTIF($B7:$M7,"○")+COUNTIF($B9:$M9,"○")+COUNTIF($B7:$M7,"△")+COUNTIF($B9:$M9,"△")+COUNTIF($B7:$M7,"×")+COUNTIF($B9:$M9,"×")&lt;1,"",COUNTIF($B7:$M7,"○")*2+COUNTIF($B9:$M9,"○")*2+COUNTIF($B7:$M7,"△")+COUNTIF($B9:$M9,"△"))</f>
        <v>12</v>
      </c>
      <c r="O7" s="293">
        <f>IF(SUM(B8,E8,H8,K8,B10,E10,H10,K10)=0,"",SUM(B8,E8,H8,K8,B10,E10,,H10,K10,))</f>
        <v>525</v>
      </c>
      <c r="P7" s="293">
        <f>IF(SUM(D8,G8,J8,M8,D10,G10,J10,M10)=0,"",SUM(D8,G8,J8,M8,D10,G10,J10,M10))</f>
        <v>285</v>
      </c>
      <c r="Q7" s="293">
        <f>IFERROR(O7-P7,"")</f>
        <v>240</v>
      </c>
      <c r="R7" s="296">
        <v>1</v>
      </c>
    </row>
    <row r="8" spans="1:20" ht="24.75" x14ac:dyDescent="0.4">
      <c r="A8" s="301"/>
      <c r="B8" s="306"/>
      <c r="C8" s="307"/>
      <c r="D8" s="308"/>
      <c r="E8" s="93">
        <v>83</v>
      </c>
      <c r="F8" s="94" t="s">
        <v>54</v>
      </c>
      <c r="G8" s="95">
        <v>28</v>
      </c>
      <c r="H8" s="148">
        <v>106</v>
      </c>
      <c r="I8" s="100" t="s">
        <v>54</v>
      </c>
      <c r="J8" s="100">
        <v>67</v>
      </c>
      <c r="K8" s="148">
        <v>97</v>
      </c>
      <c r="L8" s="100" t="s">
        <v>54</v>
      </c>
      <c r="M8" s="134">
        <v>45</v>
      </c>
      <c r="N8" s="317"/>
      <c r="O8" s="294"/>
      <c r="P8" s="294"/>
      <c r="Q8" s="294"/>
      <c r="R8" s="297"/>
    </row>
    <row r="9" spans="1:20" ht="24.75" x14ac:dyDescent="0.4">
      <c r="A9" s="301"/>
      <c r="B9" s="306"/>
      <c r="C9" s="307"/>
      <c r="D9" s="308"/>
      <c r="E9" s="215" t="str">
        <f>IF(E10="","",IF(E10&gt;G10,"○",IF(E10=0,"×","△")))</f>
        <v>○</v>
      </c>
      <c r="F9" s="216"/>
      <c r="G9" s="217"/>
      <c r="H9" s="215" t="str">
        <f>IF(H10="","",IF(H10&gt;J10,"○",IF(H10=0,"×","△")))</f>
        <v>○</v>
      </c>
      <c r="I9" s="216"/>
      <c r="J9" s="217"/>
      <c r="K9" s="215" t="str">
        <f>IF(K10="","",IF(K10&gt;M10,"○",IF(K10=0,"×","△")))</f>
        <v>○</v>
      </c>
      <c r="L9" s="216"/>
      <c r="M9" s="299"/>
      <c r="N9" s="317"/>
      <c r="O9" s="294"/>
      <c r="P9" s="294"/>
      <c r="Q9" s="294"/>
      <c r="R9" s="297"/>
    </row>
    <row r="10" spans="1:20" ht="24.75" x14ac:dyDescent="0.4">
      <c r="A10" s="302"/>
      <c r="B10" s="309"/>
      <c r="C10" s="310"/>
      <c r="D10" s="311"/>
      <c r="E10" s="93">
        <v>90</v>
      </c>
      <c r="F10" s="94" t="s">
        <v>54</v>
      </c>
      <c r="G10" s="95">
        <v>53</v>
      </c>
      <c r="H10" s="96">
        <v>85</v>
      </c>
      <c r="I10" s="97" t="s">
        <v>54</v>
      </c>
      <c r="J10" s="97">
        <v>60</v>
      </c>
      <c r="K10" s="96">
        <v>64</v>
      </c>
      <c r="L10" s="97" t="s">
        <v>54</v>
      </c>
      <c r="M10" s="128">
        <v>32</v>
      </c>
      <c r="N10" s="318"/>
      <c r="O10" s="295"/>
      <c r="P10" s="295"/>
      <c r="Q10" s="295"/>
      <c r="R10" s="298"/>
    </row>
    <row r="11" spans="1:20" ht="24.75" x14ac:dyDescent="0.4">
      <c r="A11" s="330" t="str">
        <f>E6</f>
        <v>水　　沢</v>
      </c>
      <c r="B11" s="331" t="str">
        <f>IF(B12="","",IF(B12&gt;D12,"○",IF(B12=0,"×","△")))</f>
        <v>△</v>
      </c>
      <c r="C11" s="332"/>
      <c r="D11" s="333"/>
      <c r="E11" s="334"/>
      <c r="F11" s="335"/>
      <c r="G11" s="336"/>
      <c r="H11" s="343" t="str">
        <f>IF(H12="","",IF(H12&gt;J12,"○",IF(H12=0,"×","△")))</f>
        <v>○</v>
      </c>
      <c r="I11" s="332"/>
      <c r="J11" s="333"/>
      <c r="K11" s="343" t="str">
        <f>IF(K12="","",IF(K12&gt;M12,"○",IF(K12=0,"×","△")))</f>
        <v>△</v>
      </c>
      <c r="L11" s="332"/>
      <c r="M11" s="344"/>
      <c r="N11" s="345">
        <f>IF(COUNTIF($B11:$M11,"○")+COUNTIF($B13:$M13,"○")+COUNTIF($B11:$M11,"△")+COUNTIF($B13:$M13,"△")+COUNTIF($B11:$M11,"×")+COUNTIF($B13:$M13,"×")&lt;1,"",COUNTIF($B11:$M11,"○")*2+COUNTIF($B13:$M13,"○")*2+COUNTIF($B11:$M11,"△")+COUNTIF($B13:$M13,"△"))</f>
        <v>8</v>
      </c>
      <c r="O11" s="319">
        <f t="shared" ref="O11" si="3">IF(SUM(B12,E12,H12,K12,B14,E14,H14,K14)=0,"",SUM(B12,E12,H12,K12,B14,E14,,H14,K14,))</f>
        <v>279</v>
      </c>
      <c r="P11" s="319">
        <f t="shared" ref="P11" si="4">IF(SUM(D12,G12,J12,M12,D14,G14,J14,M14)=0,"",SUM(D12,G12,J12,M12,D14,G14,J14,M14))</f>
        <v>391</v>
      </c>
      <c r="Q11" s="319">
        <f>IFERROR(O11-P11,"")</f>
        <v>-112</v>
      </c>
      <c r="R11" s="322">
        <v>3</v>
      </c>
    </row>
    <row r="12" spans="1:20" ht="24.75" x14ac:dyDescent="0.4">
      <c r="A12" s="301"/>
      <c r="B12" s="151">
        <f>IF(G8="","",G8)</f>
        <v>28</v>
      </c>
      <c r="C12" s="152" t="s">
        <v>54</v>
      </c>
      <c r="D12" s="152">
        <f>IF(E8="","",E8)</f>
        <v>83</v>
      </c>
      <c r="E12" s="337"/>
      <c r="F12" s="338"/>
      <c r="G12" s="339"/>
      <c r="H12" s="152">
        <v>56</v>
      </c>
      <c r="I12" s="152" t="s">
        <v>54</v>
      </c>
      <c r="J12" s="152">
        <v>41</v>
      </c>
      <c r="K12" s="153">
        <v>48</v>
      </c>
      <c r="L12" s="152" t="s">
        <v>54</v>
      </c>
      <c r="M12" s="154">
        <v>63</v>
      </c>
      <c r="N12" s="346"/>
      <c r="O12" s="320"/>
      <c r="P12" s="320"/>
      <c r="Q12" s="320"/>
      <c r="R12" s="323"/>
    </row>
    <row r="13" spans="1:20" ht="24.75" x14ac:dyDescent="0.4">
      <c r="A13" s="301"/>
      <c r="B13" s="325" t="str">
        <f>IF(B14="","",IF(B14&gt;D14,"○",IF(B14=0,"×","△")))</f>
        <v>△</v>
      </c>
      <c r="C13" s="326"/>
      <c r="D13" s="327"/>
      <c r="E13" s="337"/>
      <c r="F13" s="338"/>
      <c r="G13" s="339"/>
      <c r="H13" s="328" t="str">
        <f>IF(H14="","",IF(H14&gt;J14,"○",IF(H14=0,"×","△")))</f>
        <v>△</v>
      </c>
      <c r="I13" s="326"/>
      <c r="J13" s="327"/>
      <c r="K13" s="328" t="str">
        <f>IF(K14="","",IF(K14&gt;M14,"○",IF(K14=0,"×","△")))</f>
        <v>○</v>
      </c>
      <c r="L13" s="326"/>
      <c r="M13" s="329"/>
      <c r="N13" s="346"/>
      <c r="O13" s="320"/>
      <c r="P13" s="320"/>
      <c r="Q13" s="320"/>
      <c r="R13" s="323"/>
    </row>
    <row r="14" spans="1:20" ht="24.75" x14ac:dyDescent="0.4">
      <c r="A14" s="302"/>
      <c r="B14" s="129">
        <f>IF(G10="","",G10)</f>
        <v>53</v>
      </c>
      <c r="C14" s="130" t="s">
        <v>54</v>
      </c>
      <c r="D14" s="130">
        <f>IF(E10="","",E10)</f>
        <v>90</v>
      </c>
      <c r="E14" s="340"/>
      <c r="F14" s="341"/>
      <c r="G14" s="342"/>
      <c r="H14" s="130">
        <v>37</v>
      </c>
      <c r="I14" s="130" t="s">
        <v>54</v>
      </c>
      <c r="J14" s="130">
        <v>68</v>
      </c>
      <c r="K14" s="131">
        <v>57</v>
      </c>
      <c r="L14" s="130" t="s">
        <v>54</v>
      </c>
      <c r="M14" s="132">
        <v>46</v>
      </c>
      <c r="N14" s="347"/>
      <c r="O14" s="321"/>
      <c r="P14" s="321"/>
      <c r="Q14" s="321"/>
      <c r="R14" s="324"/>
    </row>
    <row r="15" spans="1:20" ht="24.75" x14ac:dyDescent="0.4">
      <c r="A15" s="330" t="str">
        <f>H6</f>
        <v>水沢第一</v>
      </c>
      <c r="B15" s="351" t="str">
        <f>IF(B16="","",IF(B16&gt;D16,"○",IF(B16=0,"×","△")))</f>
        <v>△</v>
      </c>
      <c r="C15" s="260"/>
      <c r="D15" s="261"/>
      <c r="E15" s="262" t="str">
        <f>IF(E16="","",IF(E16&gt;G16,"○",IF(E16=0,"×","△")))</f>
        <v>△</v>
      </c>
      <c r="F15" s="260"/>
      <c r="G15" s="261"/>
      <c r="H15" s="352"/>
      <c r="I15" s="353"/>
      <c r="J15" s="354"/>
      <c r="K15" s="262" t="str">
        <f>IF(K16="","",IF(K16&gt;M16,"○",IF(K16=0,"×","△")))</f>
        <v>△</v>
      </c>
      <c r="L15" s="260"/>
      <c r="M15" s="361"/>
      <c r="N15" s="362">
        <f>IF(COUNTIF($B15:$M15,"○")+COUNTIF($B17:$M17,"○")+COUNTIF($B15:$M15,"△")+COUNTIF($B17:$M17,"△")+COUNTIF($B15:$M15,"×")+COUNTIF($B17:$M17,"×")&lt;1,"",COUNTIF($B15:$M15,"○")*2+COUNTIF($B17:$M17,"○")*2+COUNTIF($B15:$M15,"△")+COUNTIF($B17:$M17,"△"))</f>
        <v>7</v>
      </c>
      <c r="O15" s="348">
        <f t="shared" ref="O15" si="5">IF(SUM(B16,E16,H16,K16,B18,E18,H18,K18)=0,"",SUM(B16,E16,H16,K16,B18,E18,,H18,K18,))</f>
        <v>364</v>
      </c>
      <c r="P15" s="348">
        <f t="shared" ref="P15" si="6">IF(SUM(D16,G16,J16,M16,D18,G18,J18,M18)=0,"",SUM(D16,G16,J16,M16,D18,G18,J18,M18))</f>
        <v>448</v>
      </c>
      <c r="Q15" s="348">
        <f>IFERROR(O15-P15,"")</f>
        <v>-84</v>
      </c>
      <c r="R15" s="349">
        <v>4</v>
      </c>
    </row>
    <row r="16" spans="1:20" ht="24.75" x14ac:dyDescent="0.4">
      <c r="A16" s="301"/>
      <c r="B16" s="155">
        <f>IF(J8="","",J8)</f>
        <v>67</v>
      </c>
      <c r="C16" s="100" t="s">
        <v>54</v>
      </c>
      <c r="D16" s="100">
        <f>IF(H8="","",H8)</f>
        <v>106</v>
      </c>
      <c r="E16" s="148">
        <f>IF(J12="","",J12)</f>
        <v>41</v>
      </c>
      <c r="F16" s="100" t="s">
        <v>54</v>
      </c>
      <c r="G16" s="100">
        <f>IF(H12="","",H12)</f>
        <v>56</v>
      </c>
      <c r="H16" s="355"/>
      <c r="I16" s="356"/>
      <c r="J16" s="357"/>
      <c r="K16" s="93">
        <v>60</v>
      </c>
      <c r="L16" s="94" t="s">
        <v>54</v>
      </c>
      <c r="M16" s="134">
        <v>78</v>
      </c>
      <c r="N16" s="317"/>
      <c r="O16" s="294"/>
      <c r="P16" s="294"/>
      <c r="Q16" s="294"/>
      <c r="R16" s="297"/>
    </row>
    <row r="17" spans="1:22" ht="24.75" x14ac:dyDescent="0.4">
      <c r="A17" s="301"/>
      <c r="B17" s="350" t="str">
        <f>IF(B18="","",IF(B18&gt;D18,"○",IF(B18=0,"×","△")))</f>
        <v>△</v>
      </c>
      <c r="C17" s="216"/>
      <c r="D17" s="217"/>
      <c r="E17" s="215" t="str">
        <f>IF(E18="","",IF(E18&gt;G18,"○",IF(E18=0,"×","△")))</f>
        <v>○</v>
      </c>
      <c r="F17" s="216"/>
      <c r="G17" s="217"/>
      <c r="H17" s="355"/>
      <c r="I17" s="356"/>
      <c r="J17" s="357"/>
      <c r="K17" s="215" t="str">
        <f>IF(K18="","",IF(K18&gt;M18,"○",IF(K18=0,"×","△")))</f>
        <v>△</v>
      </c>
      <c r="L17" s="216"/>
      <c r="M17" s="299"/>
      <c r="N17" s="317"/>
      <c r="O17" s="294"/>
      <c r="P17" s="294"/>
      <c r="Q17" s="294"/>
      <c r="R17" s="297"/>
    </row>
    <row r="18" spans="1:22" ht="24.75" x14ac:dyDescent="0.4">
      <c r="A18" s="302"/>
      <c r="B18" s="133">
        <f>IF(J10="","",J10)</f>
        <v>60</v>
      </c>
      <c r="C18" s="97" t="s">
        <v>54</v>
      </c>
      <c r="D18" s="97">
        <f>IF(H10="","",H10)</f>
        <v>85</v>
      </c>
      <c r="E18" s="96">
        <f>IF(J14="","",J14)</f>
        <v>68</v>
      </c>
      <c r="F18" s="97" t="s">
        <v>54</v>
      </c>
      <c r="G18" s="97">
        <f>IF(H14="","",H14)</f>
        <v>37</v>
      </c>
      <c r="H18" s="358"/>
      <c r="I18" s="359"/>
      <c r="J18" s="360"/>
      <c r="K18" s="93">
        <v>68</v>
      </c>
      <c r="L18" s="94" t="s">
        <v>54</v>
      </c>
      <c r="M18" s="134">
        <v>86</v>
      </c>
      <c r="N18" s="318"/>
      <c r="O18" s="295"/>
      <c r="P18" s="295"/>
      <c r="Q18" s="295"/>
      <c r="R18" s="298"/>
    </row>
    <row r="19" spans="1:22" ht="24.75" x14ac:dyDescent="0.4">
      <c r="A19" s="330" t="str">
        <f>K6</f>
        <v>一関学院</v>
      </c>
      <c r="B19" s="331" t="str">
        <f>IF(B20="","",IF(B20&gt;D20,"○",IF(B20=0,"×","△")))</f>
        <v>△</v>
      </c>
      <c r="C19" s="332"/>
      <c r="D19" s="333"/>
      <c r="E19" s="343" t="str">
        <f>IF(E20="","",IF(E20&gt;G20,"○",IF(E20=0,"×","△")))</f>
        <v>○</v>
      </c>
      <c r="F19" s="332"/>
      <c r="G19" s="333"/>
      <c r="H19" s="343" t="str">
        <f>IF(H20="","",IF(H20&gt;J20,"○",IF(H20=0,"×","△")))</f>
        <v>○</v>
      </c>
      <c r="I19" s="332"/>
      <c r="J19" s="333"/>
      <c r="K19" s="334"/>
      <c r="L19" s="335"/>
      <c r="M19" s="366"/>
      <c r="N19" s="345">
        <f>IF(COUNTIF($B19:$M19,"○")+COUNTIF($B21:$M21,"○")+COUNTIF($B19:$M19,"△")+COUNTIF($B21:$M21,"△")+COUNTIF($B19:$M19,"×")+COUNTIF($B21:$M21,"×")&lt;1,"",COUNTIF($B19:$M19,"○")*2+COUNTIF($B21:$M21,"○")*2+COUNTIF($B19:$M19,"△")+COUNTIF($B21:$M21,"△"))</f>
        <v>9</v>
      </c>
      <c r="O19" s="319">
        <f t="shared" ref="O19" si="7">IF(SUM(B20,E20,H20,K20,B22,E22,H22,K22)=0,"",SUM(B20,E20,H20,K20,B22,E22,,H22,K22,))</f>
        <v>350</v>
      </c>
      <c r="P19" s="319">
        <f t="shared" ref="P19" si="8">IF(SUM(D20,G20,J20,M20,D22,G22,J22,M22)=0,"",SUM(D20,G20,J20,M20,D22,G22,J22,M22))</f>
        <v>394</v>
      </c>
      <c r="Q19" s="319">
        <f>IFERROR(O19-P19,"")</f>
        <v>-44</v>
      </c>
      <c r="R19" s="322">
        <v>2</v>
      </c>
    </row>
    <row r="20" spans="1:22" ht="24.75" x14ac:dyDescent="0.4">
      <c r="A20" s="301"/>
      <c r="B20" s="151">
        <f>IF(M8="","",M8)</f>
        <v>45</v>
      </c>
      <c r="C20" s="152" t="s">
        <v>54</v>
      </c>
      <c r="D20" s="152">
        <f>IF(K8="","",K8)</f>
        <v>97</v>
      </c>
      <c r="E20" s="153">
        <f>IF(M12="","",M12)</f>
        <v>63</v>
      </c>
      <c r="F20" s="152" t="s">
        <v>54</v>
      </c>
      <c r="G20" s="152">
        <f>IF(K12="","",K12)</f>
        <v>48</v>
      </c>
      <c r="H20" s="153">
        <f>IF(M16="","",M16)</f>
        <v>78</v>
      </c>
      <c r="I20" s="152" t="s">
        <v>54</v>
      </c>
      <c r="J20" s="152">
        <f>IF(K16="","",K16)</f>
        <v>60</v>
      </c>
      <c r="K20" s="337"/>
      <c r="L20" s="338"/>
      <c r="M20" s="367"/>
      <c r="N20" s="346"/>
      <c r="O20" s="320"/>
      <c r="P20" s="320"/>
      <c r="Q20" s="320"/>
      <c r="R20" s="323"/>
    </row>
    <row r="21" spans="1:22" ht="24.75" x14ac:dyDescent="0.4">
      <c r="A21" s="301"/>
      <c r="B21" s="325" t="str">
        <f>IF(B22="","",IF(B22&gt;D22,"○",IF(B22=0,"×","△")))</f>
        <v>△</v>
      </c>
      <c r="C21" s="326"/>
      <c r="D21" s="327"/>
      <c r="E21" s="328" t="str">
        <f>IF(E22="","",IF(E22&gt;G22,"○",IF(E22=0,"×","△")))</f>
        <v>△</v>
      </c>
      <c r="F21" s="326"/>
      <c r="G21" s="327"/>
      <c r="H21" s="328" t="str">
        <f>IF(H22="","",IF(H22&gt;J22,"○",IF(H22=0,"×","△")))</f>
        <v>○</v>
      </c>
      <c r="I21" s="326"/>
      <c r="J21" s="327"/>
      <c r="K21" s="337"/>
      <c r="L21" s="338"/>
      <c r="M21" s="367"/>
      <c r="N21" s="346"/>
      <c r="O21" s="320"/>
      <c r="P21" s="320"/>
      <c r="Q21" s="320"/>
      <c r="R21" s="323"/>
    </row>
    <row r="22" spans="1:22" ht="25.5" thickBot="1" x14ac:dyDescent="0.45">
      <c r="A22" s="365"/>
      <c r="B22" s="135">
        <f>IF(M10="","",M10)</f>
        <v>32</v>
      </c>
      <c r="C22" s="136" t="s">
        <v>54</v>
      </c>
      <c r="D22" s="136">
        <f>IF(K10="","",K10)</f>
        <v>64</v>
      </c>
      <c r="E22" s="137">
        <f>IF(M14="","",M14)</f>
        <v>46</v>
      </c>
      <c r="F22" s="136" t="s">
        <v>54</v>
      </c>
      <c r="G22" s="136">
        <f>IF(K14="","",K14)</f>
        <v>57</v>
      </c>
      <c r="H22" s="137">
        <f>IF(M18="","",M18)</f>
        <v>86</v>
      </c>
      <c r="I22" s="136" t="s">
        <v>54</v>
      </c>
      <c r="J22" s="136">
        <f>IF(K18="","",K18)</f>
        <v>68</v>
      </c>
      <c r="K22" s="368"/>
      <c r="L22" s="369"/>
      <c r="M22" s="370"/>
      <c r="N22" s="371"/>
      <c r="O22" s="363"/>
      <c r="P22" s="363"/>
      <c r="Q22" s="363"/>
      <c r="R22" s="364"/>
    </row>
    <row r="23" spans="1:22" s="10" customFormat="1" ht="19.5" customHeight="1" thickTop="1" x14ac:dyDescent="0.4"/>
    <row r="24" spans="1:22" s="10" customFormat="1" ht="19.5" customHeight="1" x14ac:dyDescent="0.4">
      <c r="A24" s="62" t="s">
        <v>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s="10" customFormat="1" ht="19.5" customHeight="1" x14ac:dyDescent="0.4">
      <c r="A25" s="10" t="s">
        <v>97</v>
      </c>
    </row>
    <row r="26" spans="1:22" s="10" customFormat="1" ht="19.5" customHeight="1" x14ac:dyDescent="0.4">
      <c r="A26" s="10" t="s">
        <v>94</v>
      </c>
    </row>
    <row r="27" spans="1:22" s="10" customFormat="1" ht="19.5" customHeight="1" x14ac:dyDescent="0.4">
      <c r="A27" s="10" t="s">
        <v>95</v>
      </c>
    </row>
    <row r="28" spans="1:22" s="11" customFormat="1" ht="19.5" customHeight="1" x14ac:dyDescent="0.4">
      <c r="A28" s="10" t="s">
        <v>98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10" customFormat="1" ht="19.5" customHeight="1" x14ac:dyDescent="0.4">
      <c r="A29" s="10" t="s">
        <v>93</v>
      </c>
    </row>
    <row r="30" spans="1:22" s="10" customFormat="1" ht="19.5" customHeight="1" x14ac:dyDescent="0.4">
      <c r="A30" s="10" t="s">
        <v>9</v>
      </c>
    </row>
    <row r="31" spans="1:22" s="5" customFormat="1" ht="24.75" x14ac:dyDescent="0.4">
      <c r="A31" s="63" t="s">
        <v>10</v>
      </c>
      <c r="B31" s="374" t="str">
        <f>IF(E36="","",VLOOKUP(E36,$B$36:$C$39,2,FALSE))</f>
        <v>一関修紅</v>
      </c>
      <c r="C31" s="374"/>
      <c r="D31" s="64" t="s">
        <v>54</v>
      </c>
      <c r="E31" s="374" t="str">
        <f>IF(F36="","",VLOOKUP(F36,$B$36:$C$39,2,FALSE))</f>
        <v>水　　沢</v>
      </c>
      <c r="F31" s="374"/>
      <c r="G31" s="375" t="str">
        <f>IF(G36="","",VLOOKUP(G36,$B$36:$C$39,2,FALSE))</f>
        <v>水沢第一</v>
      </c>
      <c r="H31" s="375"/>
      <c r="I31" s="65" t="s">
        <v>54</v>
      </c>
      <c r="J31" s="375" t="str">
        <f>IF(H36="","",VLOOKUP(H36,$B$36:$C$39,2,FALSE))</f>
        <v>一関学院</v>
      </c>
      <c r="K31" s="375"/>
      <c r="L31" s="374" t="str">
        <f>IF(I36="","",VLOOKUP(I36,$B$36:$C$39,2,FALSE))</f>
        <v>一関修紅</v>
      </c>
      <c r="M31" s="374"/>
      <c r="N31" s="64" t="s">
        <v>54</v>
      </c>
      <c r="O31" s="374" t="str">
        <f>IF(J36="","",VLOOKUP(J36,$B$36:$C$39,2,FALSE))</f>
        <v>水沢第一</v>
      </c>
      <c r="P31" s="374"/>
      <c r="Q31" s="375" t="str">
        <f>IF(L36="","",VLOOKUP(K36,$B$36:$C$39,2,FALSE))</f>
        <v>水　　沢</v>
      </c>
      <c r="R31" s="375"/>
      <c r="S31" s="65" t="s">
        <v>54</v>
      </c>
      <c r="T31" s="375" t="str">
        <f>IF(L36="","",VLOOKUP(L36,$B$36:$C$39,2,FALSE))</f>
        <v>一関学院</v>
      </c>
      <c r="U31" s="375"/>
    </row>
    <row r="32" spans="1:22" s="5" customFormat="1" ht="24.75" x14ac:dyDescent="0.4">
      <c r="A32" s="5" t="s">
        <v>12</v>
      </c>
      <c r="B32" s="372" t="str">
        <f>IF(E37="","",VLOOKUP(E37,$B$36:$C$39,2,FALSE))</f>
        <v>一関修紅</v>
      </c>
      <c r="C32" s="372"/>
      <c r="D32" s="66" t="s">
        <v>54</v>
      </c>
      <c r="E32" s="372" t="str">
        <f>IF(F37="","",VLOOKUP(F37,$B$36:$C$39,2,FALSE))</f>
        <v>一関学院</v>
      </c>
      <c r="F32" s="372"/>
      <c r="G32" s="373" t="str">
        <f>IF(G37="","",VLOOKUP(G37,$B$36:$C$39,2,FALSE))</f>
        <v>水　　沢</v>
      </c>
      <c r="H32" s="373"/>
      <c r="I32" s="67" t="s">
        <v>54</v>
      </c>
      <c r="J32" s="373" t="str">
        <f>IF(H37="","",VLOOKUP(H37,$B$36:$C$39,2,FALSE))</f>
        <v>水沢第一</v>
      </c>
      <c r="K32" s="373"/>
      <c r="L32" s="372" t="str">
        <f>IF(I37="","",VLOOKUP(I37,$B$36:$C$39,2,FALSE))</f>
        <v>一関修紅</v>
      </c>
      <c r="M32" s="372"/>
      <c r="N32" s="66" t="s">
        <v>54</v>
      </c>
      <c r="O32" s="372" t="str">
        <f>IF(J37="","",VLOOKUP(J37,$B$36:$C$39,2,FALSE))</f>
        <v>水　　沢</v>
      </c>
      <c r="P32" s="372"/>
      <c r="Q32" s="373" t="str">
        <f>IF(L37="","",VLOOKUP(K37,$B$36:$C$39,2,FALSE))</f>
        <v>水沢第一</v>
      </c>
      <c r="R32" s="373"/>
      <c r="S32" s="67" t="s">
        <v>54</v>
      </c>
      <c r="T32" s="373" t="str">
        <f t="shared" ref="T32:T34" si="9">IF(L37="","",VLOOKUP(L37,$B$36:$C$39,2,FALSE))</f>
        <v>一関学院</v>
      </c>
      <c r="U32" s="373"/>
    </row>
    <row r="33" spans="1:21" s="5" customFormat="1" ht="24.75" x14ac:dyDescent="0.4">
      <c r="A33" s="63" t="s">
        <v>13</v>
      </c>
      <c r="B33" s="374" t="str">
        <f>IF(E38="","",VLOOKUP(E38,$B$36:$C$39,2,FALSE))</f>
        <v>一関修紅</v>
      </c>
      <c r="C33" s="374"/>
      <c r="D33" s="64" t="s">
        <v>54</v>
      </c>
      <c r="E33" s="374" t="str">
        <f>IF(F38="","",VLOOKUP(F38,$B$36:$C$39,2,FALSE))</f>
        <v>水沢第一</v>
      </c>
      <c r="F33" s="374"/>
      <c r="G33" s="375" t="str">
        <f>IF(G38="","",VLOOKUP(G38,$B$36:$C$39,2,FALSE))</f>
        <v>水　　沢</v>
      </c>
      <c r="H33" s="375"/>
      <c r="I33" s="65" t="s">
        <v>54</v>
      </c>
      <c r="J33" s="375" t="str">
        <f>IF(H38="","",VLOOKUP(H38,$B$36:$C$39,2,FALSE))</f>
        <v>一関学院</v>
      </c>
      <c r="K33" s="375"/>
      <c r="L33" s="374" t="str">
        <f>IF(I38="","",VLOOKUP(I38,$B$36:$C$39,2,FALSE))</f>
        <v>一関修紅</v>
      </c>
      <c r="M33" s="374"/>
      <c r="N33" s="64" t="s">
        <v>54</v>
      </c>
      <c r="O33" s="374" t="str">
        <f>IF(J38="","",VLOOKUP(J38,$B$36:$C$39,2,FALSE))</f>
        <v>一関学院</v>
      </c>
      <c r="P33" s="374"/>
      <c r="Q33" s="375" t="str">
        <f>IF(L38="","",VLOOKUP(K38,$B$36:$C$39,2,FALSE))</f>
        <v>水　　沢</v>
      </c>
      <c r="R33" s="375"/>
      <c r="S33" s="65" t="s">
        <v>54</v>
      </c>
      <c r="T33" s="375" t="str">
        <f t="shared" si="9"/>
        <v>水沢第一</v>
      </c>
      <c r="U33" s="375"/>
    </row>
    <row r="34" spans="1:21" s="5" customFormat="1" ht="24.75" x14ac:dyDescent="0.4">
      <c r="A34" s="5" t="s">
        <v>14</v>
      </c>
      <c r="B34" s="372" t="str">
        <f>IF(E39="","",VLOOKUP(E39,$B$36:$C$39,2,FALSE))</f>
        <v/>
      </c>
      <c r="C34" s="372"/>
      <c r="D34" s="66" t="s">
        <v>54</v>
      </c>
      <c r="E34" s="372" t="str">
        <f>IF(F39="","",VLOOKUP(F39,$B$36:$C$39,2,FALSE))</f>
        <v/>
      </c>
      <c r="F34" s="372"/>
      <c r="G34" s="373" t="str">
        <f>IF(G39="","",VLOOKUP(G39,$B$36:$C$39,2,FALSE))</f>
        <v/>
      </c>
      <c r="H34" s="373"/>
      <c r="I34" s="67" t="s">
        <v>54</v>
      </c>
      <c r="J34" s="373" t="str">
        <f>IF(H39="","",VLOOKUP(H39,$B$36:$C$39,2,FALSE))</f>
        <v/>
      </c>
      <c r="K34" s="373"/>
      <c r="L34" s="372" t="str">
        <f>IF(I39="","",VLOOKUP(I39,$B$36:$C$39,2,FALSE))</f>
        <v/>
      </c>
      <c r="M34" s="372"/>
      <c r="N34" s="66" t="s">
        <v>54</v>
      </c>
      <c r="O34" s="372" t="str">
        <f>IF(J39="","",VLOOKUP(J39,$B$36:$C$39,2,FALSE))</f>
        <v/>
      </c>
      <c r="P34" s="372"/>
      <c r="Q34" s="373" t="str">
        <f>IF(L39="","",VLOOKUP(K39,$B$36:$C$39,2,FALSE))</f>
        <v/>
      </c>
      <c r="R34" s="373"/>
      <c r="S34" s="67" t="s">
        <v>54</v>
      </c>
      <c r="T34" s="373" t="str">
        <f t="shared" si="9"/>
        <v/>
      </c>
      <c r="U34" s="373"/>
    </row>
    <row r="35" spans="1:21" s="5" customFormat="1" ht="24.75" x14ac:dyDescent="0.4"/>
    <row r="36" spans="1:21" x14ac:dyDescent="0.4">
      <c r="B36" s="1">
        <v>1</v>
      </c>
      <c r="C36" s="1" t="str">
        <f>B6</f>
        <v>一関修紅</v>
      </c>
      <c r="E36" s="1">
        <v>1</v>
      </c>
      <c r="F36" s="1">
        <v>2</v>
      </c>
      <c r="G36" s="1">
        <v>3</v>
      </c>
      <c r="H36" s="1">
        <v>4</v>
      </c>
      <c r="I36" s="1">
        <v>1</v>
      </c>
      <c r="J36" s="1">
        <v>3</v>
      </c>
      <c r="K36" s="1">
        <v>2</v>
      </c>
      <c r="L36" s="1">
        <v>4</v>
      </c>
    </row>
    <row r="37" spans="1:21" x14ac:dyDescent="0.4">
      <c r="B37" s="1">
        <v>2</v>
      </c>
      <c r="C37" s="1" t="str">
        <f>E6</f>
        <v>水　　沢</v>
      </c>
      <c r="E37" s="1">
        <v>1</v>
      </c>
      <c r="F37" s="1">
        <v>4</v>
      </c>
      <c r="G37" s="1">
        <v>2</v>
      </c>
      <c r="H37" s="1">
        <v>3</v>
      </c>
      <c r="I37" s="1">
        <v>1</v>
      </c>
      <c r="J37" s="1">
        <v>2</v>
      </c>
      <c r="K37" s="1">
        <v>3</v>
      </c>
      <c r="L37" s="1">
        <v>4</v>
      </c>
    </row>
    <row r="38" spans="1:21" x14ac:dyDescent="0.4">
      <c r="B38" s="1">
        <v>3</v>
      </c>
      <c r="C38" s="1" t="str">
        <f>H6</f>
        <v>水沢第一</v>
      </c>
      <c r="E38" s="1">
        <v>1</v>
      </c>
      <c r="F38" s="1">
        <v>3</v>
      </c>
      <c r="G38" s="1">
        <v>2</v>
      </c>
      <c r="H38" s="1">
        <v>4</v>
      </c>
      <c r="I38" s="1">
        <v>1</v>
      </c>
      <c r="J38" s="1">
        <v>4</v>
      </c>
      <c r="K38" s="1">
        <v>2</v>
      </c>
      <c r="L38" s="1">
        <v>3</v>
      </c>
    </row>
    <row r="39" spans="1:21" x14ac:dyDescent="0.4">
      <c r="B39" s="1">
        <v>4</v>
      </c>
      <c r="C39" s="1" t="str">
        <f>K6</f>
        <v>一関学院</v>
      </c>
    </row>
  </sheetData>
  <mergeCells count="101">
    <mergeCell ref="T31:U31"/>
    <mergeCell ref="B32:C32"/>
    <mergeCell ref="E32:F32"/>
    <mergeCell ref="G32:H32"/>
    <mergeCell ref="J32:K32"/>
    <mergeCell ref="L32:M32"/>
    <mergeCell ref="O32:P32"/>
    <mergeCell ref="Q32:R32"/>
    <mergeCell ref="T32:U32"/>
    <mergeCell ref="B31:C31"/>
    <mergeCell ref="E31:F31"/>
    <mergeCell ref="G31:H31"/>
    <mergeCell ref="J31:K31"/>
    <mergeCell ref="L31:M31"/>
    <mergeCell ref="O31:P31"/>
    <mergeCell ref="Q31:R31"/>
    <mergeCell ref="B34:C34"/>
    <mergeCell ref="E34:F34"/>
    <mergeCell ref="G34:H34"/>
    <mergeCell ref="J34:K34"/>
    <mergeCell ref="L34:M34"/>
    <mergeCell ref="O34:P34"/>
    <mergeCell ref="Q34:R34"/>
    <mergeCell ref="T34:U34"/>
    <mergeCell ref="B33:C33"/>
    <mergeCell ref="E33:F33"/>
    <mergeCell ref="G33:H33"/>
    <mergeCell ref="J33:K33"/>
    <mergeCell ref="L33:M33"/>
    <mergeCell ref="O33:P33"/>
    <mergeCell ref="Q33:R33"/>
    <mergeCell ref="T33:U33"/>
    <mergeCell ref="O19:O22"/>
    <mergeCell ref="P19:P22"/>
    <mergeCell ref="Q19:Q22"/>
    <mergeCell ref="R19:R22"/>
    <mergeCell ref="B21:D21"/>
    <mergeCell ref="E21:G21"/>
    <mergeCell ref="H21:J21"/>
    <mergeCell ref="A19:A22"/>
    <mergeCell ref="B19:D19"/>
    <mergeCell ref="E19:G19"/>
    <mergeCell ref="H19:J19"/>
    <mergeCell ref="K19:M22"/>
    <mergeCell ref="N19:N22"/>
    <mergeCell ref="O15:O18"/>
    <mergeCell ref="P15:P18"/>
    <mergeCell ref="Q15:Q18"/>
    <mergeCell ref="R15:R18"/>
    <mergeCell ref="B17:D17"/>
    <mergeCell ref="E17:G17"/>
    <mergeCell ref="K17:M17"/>
    <mergeCell ref="A15:A18"/>
    <mergeCell ref="B15:D15"/>
    <mergeCell ref="E15:G15"/>
    <mergeCell ref="H15:J18"/>
    <mergeCell ref="K15:M15"/>
    <mergeCell ref="N15:N18"/>
    <mergeCell ref="O11:O14"/>
    <mergeCell ref="P11:P14"/>
    <mergeCell ref="Q11:Q14"/>
    <mergeCell ref="R11:R14"/>
    <mergeCell ref="B13:D13"/>
    <mergeCell ref="H13:J13"/>
    <mergeCell ref="K13:M13"/>
    <mergeCell ref="A11:A14"/>
    <mergeCell ref="B11:D11"/>
    <mergeCell ref="E11:G14"/>
    <mergeCell ref="H11:J11"/>
    <mergeCell ref="K11:M11"/>
    <mergeCell ref="N11:N14"/>
    <mergeCell ref="O7:O10"/>
    <mergeCell ref="P7:P10"/>
    <mergeCell ref="Q7:Q10"/>
    <mergeCell ref="R7:R10"/>
    <mergeCell ref="E9:G9"/>
    <mergeCell ref="H9:J9"/>
    <mergeCell ref="K9:M9"/>
    <mergeCell ref="A7:A10"/>
    <mergeCell ref="B7:D10"/>
    <mergeCell ref="E7:G7"/>
    <mergeCell ref="H7:J7"/>
    <mergeCell ref="K7:M7"/>
    <mergeCell ref="N7:N10"/>
    <mergeCell ref="A1:T1"/>
    <mergeCell ref="B2:C2"/>
    <mergeCell ref="F2:G2"/>
    <mergeCell ref="I2:J2"/>
    <mergeCell ref="O2:Q2"/>
    <mergeCell ref="B6:D6"/>
    <mergeCell ref="E6:G6"/>
    <mergeCell ref="H6:J6"/>
    <mergeCell ref="K6:M6"/>
    <mergeCell ref="B4:D4"/>
    <mergeCell ref="B5:D5"/>
    <mergeCell ref="E4:G4"/>
    <mergeCell ref="H4:J4"/>
    <mergeCell ref="K4:M4"/>
    <mergeCell ref="E5:G5"/>
    <mergeCell ref="H5:J5"/>
    <mergeCell ref="K5:M5"/>
  </mergeCells>
  <phoneticPr fontId="2"/>
  <conditionalFormatting sqref="B7 E7:M10">
    <cfRule type="cellIs" dxfId="120" priority="4" operator="equal">
      <formula>"○"</formula>
    </cfRule>
  </conditionalFormatting>
  <conditionalFormatting sqref="B11:E11 H11:M14 B12:D14">
    <cfRule type="cellIs" dxfId="119" priority="3" operator="equal">
      <formula>"○"</formula>
    </cfRule>
  </conditionalFormatting>
  <conditionalFormatting sqref="B15:H15 K15:M18 B16:G18">
    <cfRule type="cellIs" dxfId="118" priority="2" operator="equal">
      <formula>"○"</formula>
    </cfRule>
  </conditionalFormatting>
  <conditionalFormatting sqref="B19:K19 B20:J22">
    <cfRule type="cellIs" dxfId="117" priority="1" operator="equal">
      <formula>"○"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BD93-E51C-493D-B811-B90B3195F448}">
  <sheetPr>
    <tabColor rgb="FF0070C0"/>
    <pageSetUpPr fitToPage="1"/>
  </sheetPr>
  <dimension ref="A1:AD51"/>
  <sheetViews>
    <sheetView view="pageBreakPreview" topLeftCell="A16" zoomScale="60" zoomScaleNormal="55" workbookViewId="0">
      <selection activeCell="L28" sqref="L28:Q32"/>
    </sheetView>
  </sheetViews>
  <sheetFormatPr defaultColWidth="9" defaultRowHeight="18.75" x14ac:dyDescent="0.4"/>
  <cols>
    <col min="1" max="1" width="18.5" style="1" customWidth="1"/>
    <col min="2" max="21" width="8.5" style="1" customWidth="1"/>
    <col min="22" max="22" width="9" style="1"/>
    <col min="23" max="23" width="4.5" style="1" bestFit="1" customWidth="1"/>
    <col min="24" max="24" width="4" style="1" bestFit="1" customWidth="1"/>
    <col min="25" max="25" width="6" style="1" bestFit="1" customWidth="1"/>
    <col min="26" max="26" width="3.5" style="1" bestFit="1" customWidth="1"/>
    <col min="27" max="27" width="4" style="1" bestFit="1" customWidth="1"/>
    <col min="28" max="16384" width="9" style="1"/>
  </cols>
  <sheetData>
    <row r="1" spans="1:21" ht="51" customHeight="1" x14ac:dyDescent="0.4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</row>
    <row r="2" spans="1:21" ht="31.5" customHeight="1" x14ac:dyDescent="0.4">
      <c r="A2" s="2"/>
      <c r="B2" s="201" t="e">
        <v>#N/A</v>
      </c>
      <c r="C2" s="201"/>
      <c r="D2" s="3" t="s">
        <v>1</v>
      </c>
      <c r="E2" s="19"/>
      <c r="F2" s="202" t="s">
        <v>15</v>
      </c>
      <c r="G2" s="202"/>
      <c r="H2" s="4"/>
      <c r="I2" s="203" t="s">
        <v>27</v>
      </c>
      <c r="J2" s="203"/>
      <c r="K2" s="4" t="s">
        <v>92</v>
      </c>
      <c r="L2" s="2"/>
      <c r="M2" s="4"/>
      <c r="N2" s="2"/>
      <c r="O2" s="203" t="s">
        <v>17</v>
      </c>
      <c r="P2" s="203"/>
      <c r="Q2" s="203"/>
      <c r="R2" s="4" t="s">
        <v>2</v>
      </c>
      <c r="S2" s="2"/>
      <c r="T2" s="2"/>
      <c r="U2" s="2"/>
    </row>
    <row r="3" spans="1:21" ht="15" customHeight="1" x14ac:dyDescent="0.4">
      <c r="A3" s="2"/>
      <c r="B3" s="78"/>
      <c r="C3" s="78"/>
      <c r="D3" s="3"/>
      <c r="E3" s="19"/>
      <c r="F3" s="79"/>
      <c r="G3" s="79"/>
      <c r="H3" s="4"/>
      <c r="I3" s="80"/>
      <c r="J3" s="80"/>
      <c r="K3" s="4"/>
      <c r="L3" s="2"/>
      <c r="M3" s="4"/>
      <c r="N3" s="2"/>
      <c r="O3" s="80"/>
      <c r="P3" s="80"/>
      <c r="Q3" s="80"/>
      <c r="R3" s="4"/>
      <c r="S3" s="2"/>
      <c r="T3" s="2"/>
      <c r="U3" s="2"/>
    </row>
    <row r="4" spans="1:21" ht="24" customHeight="1" x14ac:dyDescent="0.4">
      <c r="A4" s="2"/>
      <c r="B4" s="207" t="s">
        <v>86</v>
      </c>
      <c r="C4" s="207"/>
      <c r="D4" s="207"/>
      <c r="E4" s="207" t="s">
        <v>87</v>
      </c>
      <c r="F4" s="207"/>
      <c r="G4" s="207"/>
      <c r="H4" s="207" t="s">
        <v>88</v>
      </c>
      <c r="I4" s="207"/>
      <c r="J4" s="207"/>
      <c r="K4" s="207" t="s">
        <v>89</v>
      </c>
      <c r="L4" s="207"/>
      <c r="M4" s="207"/>
      <c r="N4" s="207" t="s">
        <v>90</v>
      </c>
      <c r="O4" s="207"/>
      <c r="P4" s="207"/>
      <c r="Q4" s="2"/>
      <c r="R4" s="2"/>
      <c r="S4" s="2"/>
      <c r="T4" s="2"/>
      <c r="U4" s="2"/>
    </row>
    <row r="5" spans="1:21" ht="24" customHeight="1" thickBot="1" x14ac:dyDescent="0.45">
      <c r="A5" s="2"/>
      <c r="B5" s="207" t="str">
        <f>B6</f>
        <v>盛岡第一</v>
      </c>
      <c r="C5" s="207"/>
      <c r="D5" s="207"/>
      <c r="E5" s="207" t="str">
        <f t="shared" ref="E5" si="0">E6</f>
        <v>宮　　古</v>
      </c>
      <c r="F5" s="207"/>
      <c r="G5" s="207"/>
      <c r="H5" s="207" t="str">
        <f t="shared" ref="H5" si="1">H6</f>
        <v>盛岡誠桜</v>
      </c>
      <c r="I5" s="207"/>
      <c r="J5" s="207"/>
      <c r="K5" s="207" t="str">
        <f t="shared" ref="K5" si="2">K6</f>
        <v>一　　戸</v>
      </c>
      <c r="L5" s="207"/>
      <c r="M5" s="207"/>
      <c r="N5" s="207" t="str">
        <f t="shared" ref="N5" si="3">N6</f>
        <v>花 巻 北</v>
      </c>
      <c r="O5" s="207"/>
      <c r="P5" s="207"/>
      <c r="Q5" s="2"/>
      <c r="R5" s="2"/>
      <c r="S5" s="2"/>
      <c r="T5" s="2"/>
      <c r="U5" s="2"/>
    </row>
    <row r="6" spans="1:21" ht="66" customHeight="1" thickTop="1" thickBot="1" x14ac:dyDescent="0.45">
      <c r="A6" s="20"/>
      <c r="B6" s="385" t="s">
        <v>28</v>
      </c>
      <c r="C6" s="204" t="e">
        <v>#REF!</v>
      </c>
      <c r="D6" s="205" t="e">
        <v>#REF!</v>
      </c>
      <c r="E6" s="206" t="s">
        <v>29</v>
      </c>
      <c r="F6" s="204" t="e">
        <v>#REF!</v>
      </c>
      <c r="G6" s="205" t="e">
        <v>#REF!</v>
      </c>
      <c r="H6" s="206" t="s">
        <v>30</v>
      </c>
      <c r="I6" s="204" t="e">
        <v>#REF!</v>
      </c>
      <c r="J6" s="205" t="e">
        <v>#REF!</v>
      </c>
      <c r="K6" s="206" t="s">
        <v>31</v>
      </c>
      <c r="L6" s="204" t="e">
        <v>#REF!</v>
      </c>
      <c r="M6" s="205" t="e">
        <v>#REF!</v>
      </c>
      <c r="N6" s="206" t="s">
        <v>32</v>
      </c>
      <c r="O6" s="204" t="e">
        <v>#REF!</v>
      </c>
      <c r="P6" s="386" t="e">
        <v>#REF!</v>
      </c>
      <c r="Q6" s="21" t="s">
        <v>3</v>
      </c>
      <c r="R6" s="8" t="s">
        <v>4</v>
      </c>
      <c r="S6" s="8" t="s">
        <v>5</v>
      </c>
      <c r="T6" s="8" t="s">
        <v>6</v>
      </c>
      <c r="U6" s="9" t="s">
        <v>7</v>
      </c>
    </row>
    <row r="7" spans="1:21" ht="25.5" thickTop="1" x14ac:dyDescent="0.4">
      <c r="A7" s="388" t="str">
        <f>B6</f>
        <v>盛岡第一</v>
      </c>
      <c r="B7" s="391"/>
      <c r="C7" s="221"/>
      <c r="D7" s="222"/>
      <c r="E7" s="227" t="str">
        <f>IF(E8="","",IF(E8&gt;G8,"○",IF(E8=0,"×","△")))</f>
        <v>○</v>
      </c>
      <c r="F7" s="228"/>
      <c r="G7" s="229"/>
      <c r="H7" s="227" t="str">
        <f>IF(H8="","",IF(H8&gt;J8,"○",IF(H8=0,"×","△")))</f>
        <v>△</v>
      </c>
      <c r="I7" s="228"/>
      <c r="J7" s="229"/>
      <c r="K7" s="227" t="str">
        <f>IF(K8="","",IF(K8&gt;M8,"○",IF(K8=0,"×","△")))</f>
        <v>△</v>
      </c>
      <c r="L7" s="228"/>
      <c r="M7" s="229"/>
      <c r="N7" s="227" t="str">
        <f>IF(N8="","",IF(N8&gt;P8,"○",IF(N8=0,"×","△")))</f>
        <v>○</v>
      </c>
      <c r="O7" s="228"/>
      <c r="P7" s="394"/>
      <c r="Q7" s="382">
        <f>IF(COUNTIF($B7:$P7,"○")+COUNTIF($B9:$P9,"○")+COUNTIF($B7:$P7,"△")+COUNTIF($B9:$P9,"△")+COUNTIF($B7:$P7,"×")+COUNTIF($B9:$P9,"×")&lt;1,"",COUNTIF($B7:$P7,"○")*2+COUNTIF($B9:$P9,"○")*2+COUNTIF($B7:$P7,"△")+COUNTIF($B9:$P9,"△"))</f>
        <v>13</v>
      </c>
      <c r="R7" s="209">
        <f>IF(SUM(B8,E8,H8,K8,N8,B10,E10,K10,N10,H10)=0,"",SUM(B8,E8,H8,K8,N8,B10,E10,K10,N10,H10))</f>
        <v>587</v>
      </c>
      <c r="S7" s="209">
        <f>IF(SUM(D8,G8,J8,M8,P8,D10,G10,J10,M10,P10)=0,"",SUM(D8,G8,J8,M8,P8,D10,G10,J10,M10,P10))</f>
        <v>493</v>
      </c>
      <c r="T7" s="209">
        <f>IFERROR(R7-S7,"")</f>
        <v>94</v>
      </c>
      <c r="U7" s="212">
        <v>3</v>
      </c>
    </row>
    <row r="8" spans="1:21" ht="24.75" x14ac:dyDescent="0.4">
      <c r="A8" s="389"/>
      <c r="B8" s="392"/>
      <c r="C8" s="223"/>
      <c r="D8" s="224"/>
      <c r="E8" s="93">
        <v>87</v>
      </c>
      <c r="F8" s="94" t="s">
        <v>54</v>
      </c>
      <c r="G8" s="95">
        <v>52</v>
      </c>
      <c r="H8" s="148">
        <v>47</v>
      </c>
      <c r="I8" s="100" t="s">
        <v>54</v>
      </c>
      <c r="J8" s="100">
        <v>73</v>
      </c>
      <c r="K8" s="148">
        <v>73</v>
      </c>
      <c r="L8" s="100" t="s">
        <v>54</v>
      </c>
      <c r="M8" s="95">
        <v>82</v>
      </c>
      <c r="N8" s="100">
        <v>77</v>
      </c>
      <c r="O8" s="100" t="s">
        <v>54</v>
      </c>
      <c r="P8" s="157">
        <v>38</v>
      </c>
      <c r="Q8" s="383"/>
      <c r="R8" s="210"/>
      <c r="S8" s="210"/>
      <c r="T8" s="210"/>
      <c r="U8" s="213"/>
    </row>
    <row r="9" spans="1:21" ht="24.75" x14ac:dyDescent="0.4">
      <c r="A9" s="389"/>
      <c r="B9" s="392"/>
      <c r="C9" s="223"/>
      <c r="D9" s="224"/>
      <c r="E9" s="215" t="str">
        <f>IF(E10="","",IF(E10&gt;G10,"○",IF(E10=0,"×","△")))</f>
        <v>○</v>
      </c>
      <c r="F9" s="216"/>
      <c r="G9" s="217"/>
      <c r="H9" s="215" t="str">
        <f>IF(H10="","",IF(H10&gt;J10,"○",IF(H10=0,"×","△")))</f>
        <v>○</v>
      </c>
      <c r="I9" s="216"/>
      <c r="J9" s="217"/>
      <c r="K9" s="215" t="str">
        <f>IF(K10="","",IF(K10&gt;M10,"○",IF(K10=0,"×","△")))</f>
        <v>△</v>
      </c>
      <c r="L9" s="216"/>
      <c r="M9" s="217"/>
      <c r="N9" s="215" t="str">
        <f>IF(N10="","",IF(N10&gt;P10,"○",IF(N10=0,"×","△")))</f>
        <v>○</v>
      </c>
      <c r="O9" s="216"/>
      <c r="P9" s="387"/>
      <c r="Q9" s="383"/>
      <c r="R9" s="210"/>
      <c r="S9" s="210"/>
      <c r="T9" s="210"/>
      <c r="U9" s="213"/>
    </row>
    <row r="10" spans="1:21" ht="24.75" x14ac:dyDescent="0.4">
      <c r="A10" s="390"/>
      <c r="B10" s="393"/>
      <c r="C10" s="225"/>
      <c r="D10" s="226"/>
      <c r="E10" s="93">
        <v>102</v>
      </c>
      <c r="F10" s="94" t="s">
        <v>54</v>
      </c>
      <c r="G10" s="95">
        <v>63</v>
      </c>
      <c r="H10" s="96">
        <v>66</v>
      </c>
      <c r="I10" s="97" t="s">
        <v>54</v>
      </c>
      <c r="J10" s="97">
        <v>65</v>
      </c>
      <c r="K10" s="96">
        <v>68</v>
      </c>
      <c r="L10" s="97" t="s">
        <v>54</v>
      </c>
      <c r="M10" s="103">
        <v>76</v>
      </c>
      <c r="N10" s="97">
        <v>67</v>
      </c>
      <c r="O10" s="97" t="s">
        <v>54</v>
      </c>
      <c r="P10" s="104">
        <v>44</v>
      </c>
      <c r="Q10" s="384"/>
      <c r="R10" s="211"/>
      <c r="S10" s="211"/>
      <c r="T10" s="211"/>
      <c r="U10" s="214"/>
    </row>
    <row r="11" spans="1:21" ht="24.75" x14ac:dyDescent="0.4">
      <c r="A11" s="395" t="str">
        <f>E6</f>
        <v>宮　　古</v>
      </c>
      <c r="B11" s="403" t="str">
        <f>IF(B12="","",IF(B12&gt;D12,"○",IF(B12=0,"×","△")))</f>
        <v>△</v>
      </c>
      <c r="C11" s="243"/>
      <c r="D11" s="244"/>
      <c r="E11" s="245"/>
      <c r="F11" s="246"/>
      <c r="G11" s="247"/>
      <c r="H11" s="254" t="str">
        <f>IF(H12="","",IF(H12&gt;J12,"○",IF(H12=0,"×","△")))</f>
        <v>○</v>
      </c>
      <c r="I11" s="243"/>
      <c r="J11" s="244"/>
      <c r="K11" s="254" t="str">
        <f>IF(K12="","",IF(K12&gt;M12,"○",IF(K12=0,"×","△")))</f>
        <v>△</v>
      </c>
      <c r="L11" s="243"/>
      <c r="M11" s="244"/>
      <c r="N11" s="254" t="str">
        <f>IF(N12="","",IF(N12&gt;P12,"○",IF(N12=0,"×","△")))</f>
        <v>△</v>
      </c>
      <c r="O11" s="243"/>
      <c r="P11" s="404"/>
      <c r="Q11" s="398">
        <f>IF(COUNTIF($B11:$P11,"○")+COUNTIF($B13:$P13,"○")+COUNTIF($B11:$P11,"△")+COUNTIF($B13:$P13,"△")+COUNTIF($B11:$P11,"×")+COUNTIF($B13:$P13,"×")&lt;1,"",COUNTIF($B11:$P11,"○")*2+COUNTIF($B13:$P13,"○")*2+COUNTIF($B11:$P11,"△")+COUNTIF($B13:$P13,"△"))</f>
        <v>10</v>
      </c>
      <c r="R11" s="233">
        <f t="shared" ref="R11" si="4">IF(SUM(B12,E12,H12,K12,N12,B14,E14,K14,N14,H14)=0,"",SUM(B12,E12,H12,K12,N12,B14,E14,K14,N14,H14))</f>
        <v>545</v>
      </c>
      <c r="S11" s="233">
        <f>IF(SUM(D12,G12,J12,M12,P12,D14,G14,J14,M14,P14)=0,"",SUM(D12,G12,J12,M12,P12,D14,G14,J14,M14,P14))</f>
        <v>680</v>
      </c>
      <c r="T11" s="233">
        <f>IFERROR(R11-S11,"")</f>
        <v>-135</v>
      </c>
      <c r="U11" s="236">
        <v>5</v>
      </c>
    </row>
    <row r="12" spans="1:21" ht="24.75" x14ac:dyDescent="0.4">
      <c r="A12" s="389"/>
      <c r="B12" s="158">
        <f>IF(G8="","",G8)</f>
        <v>52</v>
      </c>
      <c r="C12" s="149" t="s">
        <v>54</v>
      </c>
      <c r="D12" s="149">
        <f>IF(E8="","",E8)</f>
        <v>87</v>
      </c>
      <c r="E12" s="248"/>
      <c r="F12" s="249"/>
      <c r="G12" s="250"/>
      <c r="H12" s="149">
        <v>83</v>
      </c>
      <c r="I12" s="149" t="s">
        <v>54</v>
      </c>
      <c r="J12" s="149">
        <v>57</v>
      </c>
      <c r="K12" s="150">
        <v>77</v>
      </c>
      <c r="L12" s="149" t="s">
        <v>54</v>
      </c>
      <c r="M12" s="159">
        <v>139</v>
      </c>
      <c r="N12" s="149">
        <v>54</v>
      </c>
      <c r="O12" s="149" t="s">
        <v>54</v>
      </c>
      <c r="P12" s="160">
        <v>58</v>
      </c>
      <c r="Q12" s="399"/>
      <c r="R12" s="234"/>
      <c r="S12" s="234"/>
      <c r="T12" s="234"/>
      <c r="U12" s="237"/>
    </row>
    <row r="13" spans="1:21" ht="24.75" x14ac:dyDescent="0.4">
      <c r="A13" s="389"/>
      <c r="B13" s="406" t="str">
        <f>IF(B14="","",IF(B14&gt;D14,"○",IF(B14=0,"×","△")))</f>
        <v>△</v>
      </c>
      <c r="C13" s="239"/>
      <c r="D13" s="240"/>
      <c r="E13" s="248"/>
      <c r="F13" s="249"/>
      <c r="G13" s="250"/>
      <c r="H13" s="241" t="str">
        <f>IF(H14="","",IF(H14&gt;J14,"○",IF(H14=0,"×","△")))</f>
        <v>△</v>
      </c>
      <c r="I13" s="239"/>
      <c r="J13" s="240"/>
      <c r="K13" s="241" t="str">
        <f>IF(K14="","",IF(K14&gt;M14,"○",IF(K14=0,"×","△")))</f>
        <v>○</v>
      </c>
      <c r="L13" s="239"/>
      <c r="M13" s="240"/>
      <c r="N13" s="241" t="str">
        <f>IF(N14="","",IF(N14&gt;P14,"○",IF(N14=0,"×","△")))</f>
        <v>△</v>
      </c>
      <c r="O13" s="239"/>
      <c r="P13" s="402"/>
      <c r="Q13" s="399"/>
      <c r="R13" s="234"/>
      <c r="S13" s="234"/>
      <c r="T13" s="234"/>
      <c r="U13" s="237"/>
    </row>
    <row r="14" spans="1:21" ht="24.75" x14ac:dyDescent="0.4">
      <c r="A14" s="390"/>
      <c r="B14" s="105">
        <f>IF(G10="","",G10)</f>
        <v>63</v>
      </c>
      <c r="C14" s="98" t="s">
        <v>54</v>
      </c>
      <c r="D14" s="98">
        <f>IF(E10="","",E10)</f>
        <v>102</v>
      </c>
      <c r="E14" s="251"/>
      <c r="F14" s="252"/>
      <c r="G14" s="253"/>
      <c r="H14" s="98">
        <v>59</v>
      </c>
      <c r="I14" s="98" t="s">
        <v>54</v>
      </c>
      <c r="J14" s="98">
        <v>75</v>
      </c>
      <c r="K14" s="99">
        <v>97</v>
      </c>
      <c r="L14" s="98" t="s">
        <v>54</v>
      </c>
      <c r="M14" s="106">
        <v>88</v>
      </c>
      <c r="N14" s="98">
        <v>60</v>
      </c>
      <c r="O14" s="98" t="s">
        <v>54</v>
      </c>
      <c r="P14" s="107">
        <v>74</v>
      </c>
      <c r="Q14" s="400"/>
      <c r="R14" s="235"/>
      <c r="S14" s="235"/>
      <c r="T14" s="235"/>
      <c r="U14" s="238"/>
    </row>
    <row r="15" spans="1:21" ht="24.75" x14ac:dyDescent="0.4">
      <c r="A15" s="395" t="str">
        <f>H6</f>
        <v>盛岡誠桜</v>
      </c>
      <c r="B15" s="396" t="str">
        <f>IF(B16="","",IF(B16&gt;D16,"○",IF(B16=0,"×","△")))</f>
        <v>○</v>
      </c>
      <c r="C15" s="260"/>
      <c r="D15" s="261"/>
      <c r="E15" s="262" t="str">
        <f>IF(E16="","",IF(E16&gt;G16,"○",IF(E16=0,"×","△")))</f>
        <v>△</v>
      </c>
      <c r="F15" s="260"/>
      <c r="G15" s="261"/>
      <c r="H15" s="263"/>
      <c r="I15" s="264"/>
      <c r="J15" s="265"/>
      <c r="K15" s="262" t="str">
        <f>IF(K16="","",IF(K16&gt;M16,"○",IF(K16=0,"×","△")))</f>
        <v>○</v>
      </c>
      <c r="L15" s="260"/>
      <c r="M15" s="261"/>
      <c r="N15" s="262" t="str">
        <f>IF(N16="","",IF(N16&gt;P16,"○",IF(N16=0,"×","△")))</f>
        <v>○</v>
      </c>
      <c r="O15" s="260"/>
      <c r="P15" s="397"/>
      <c r="Q15" s="401">
        <f>IF(COUNTIF($B15:$P15,"○")+COUNTIF($B17:$P17,"○")+COUNTIF($B15:$P15,"△")+COUNTIF($B17:$P17,"△")+COUNTIF($B15:$P15,"×")+COUNTIF($B17:$P17,"×")&lt;1,"",COUNTIF($B15:$P15,"○")*2+COUNTIF($B17:$P17,"○")*2+COUNTIF($B15:$P15,"△")+COUNTIF($B17:$P17,"△"))</f>
        <v>13</v>
      </c>
      <c r="R15" s="258">
        <f t="shared" ref="R15" si="5">IF(SUM(B16,E16,H16,K16,N16,B18,E18,K18,N18,H18)=0,"",SUM(B16,E16,H16,K16,N16,B18,E18,K18,N18,H18))</f>
        <v>549</v>
      </c>
      <c r="S15" s="258">
        <f>IF(SUM(D16,G16,J16,M16,P16,D18,G18,J18,M18,P18)=0,"",SUM(D16,G16,J16,M16,P16,D18,G18,J18,M18,P18))</f>
        <v>476</v>
      </c>
      <c r="T15" s="258">
        <f>IFERROR(R15-S15,"")</f>
        <v>73</v>
      </c>
      <c r="U15" s="259">
        <v>1</v>
      </c>
    </row>
    <row r="16" spans="1:21" ht="24.75" x14ac:dyDescent="0.4">
      <c r="A16" s="389"/>
      <c r="B16" s="161">
        <f>IF(J8="","",J8)</f>
        <v>73</v>
      </c>
      <c r="C16" s="100" t="s">
        <v>54</v>
      </c>
      <c r="D16" s="100">
        <f>IF(H8="","",H8)</f>
        <v>47</v>
      </c>
      <c r="E16" s="148">
        <f>IF(J12="","",J12)</f>
        <v>57</v>
      </c>
      <c r="F16" s="100" t="s">
        <v>54</v>
      </c>
      <c r="G16" s="100">
        <f>IF(H12="","",H12)</f>
        <v>83</v>
      </c>
      <c r="H16" s="266"/>
      <c r="I16" s="267"/>
      <c r="J16" s="268"/>
      <c r="K16" s="93">
        <v>86</v>
      </c>
      <c r="L16" s="94" t="s">
        <v>54</v>
      </c>
      <c r="M16" s="95">
        <v>76</v>
      </c>
      <c r="N16" s="148">
        <v>64</v>
      </c>
      <c r="O16" s="100" t="s">
        <v>54</v>
      </c>
      <c r="P16" s="157">
        <v>40</v>
      </c>
      <c r="Q16" s="383"/>
      <c r="R16" s="210"/>
      <c r="S16" s="210"/>
      <c r="T16" s="210"/>
      <c r="U16" s="213"/>
    </row>
    <row r="17" spans="1:21" ht="24.75" x14ac:dyDescent="0.4">
      <c r="A17" s="389"/>
      <c r="B17" s="405" t="str">
        <f>IF(B18="","",IF(B18&gt;D18,"○",IF(B18=0,"×","△")))</f>
        <v>△</v>
      </c>
      <c r="C17" s="216"/>
      <c r="D17" s="217"/>
      <c r="E17" s="215" t="str">
        <f>IF(E18="","",IF(E18&gt;G18,"○",IF(E18=0,"×","△")))</f>
        <v>○</v>
      </c>
      <c r="F17" s="216"/>
      <c r="G17" s="217"/>
      <c r="H17" s="266"/>
      <c r="I17" s="267"/>
      <c r="J17" s="268"/>
      <c r="K17" s="215" t="str">
        <f>IF(K18="","",IF(K18&gt;M18,"○",IF(K18=0,"×","△")))</f>
        <v>△</v>
      </c>
      <c r="L17" s="216"/>
      <c r="M17" s="217"/>
      <c r="N17" s="215" t="str">
        <f>IF(N18="","",IF(N18&gt;P18,"○",IF(N18=0,"×","△")))</f>
        <v>○</v>
      </c>
      <c r="O17" s="216"/>
      <c r="P17" s="387"/>
      <c r="Q17" s="383"/>
      <c r="R17" s="210"/>
      <c r="S17" s="210"/>
      <c r="T17" s="210"/>
      <c r="U17" s="213"/>
    </row>
    <row r="18" spans="1:21" ht="24.75" x14ac:dyDescent="0.4">
      <c r="A18" s="390"/>
      <c r="B18" s="108">
        <f>IF(J10="","",J10)</f>
        <v>65</v>
      </c>
      <c r="C18" s="97" t="s">
        <v>54</v>
      </c>
      <c r="D18" s="97">
        <f>IF(H10="","",H10)</f>
        <v>66</v>
      </c>
      <c r="E18" s="96">
        <f>IF(J14="","",J14)</f>
        <v>75</v>
      </c>
      <c r="F18" s="97" t="s">
        <v>54</v>
      </c>
      <c r="G18" s="97">
        <f>IF(H14="","",H14)</f>
        <v>59</v>
      </c>
      <c r="H18" s="269"/>
      <c r="I18" s="270"/>
      <c r="J18" s="271"/>
      <c r="K18" s="93">
        <v>68</v>
      </c>
      <c r="L18" s="94" t="s">
        <v>54</v>
      </c>
      <c r="M18" s="95">
        <v>71</v>
      </c>
      <c r="N18" s="96">
        <v>61</v>
      </c>
      <c r="O18" s="97" t="s">
        <v>54</v>
      </c>
      <c r="P18" s="104">
        <v>34</v>
      </c>
      <c r="Q18" s="384"/>
      <c r="R18" s="211"/>
      <c r="S18" s="211"/>
      <c r="T18" s="211"/>
      <c r="U18" s="214"/>
    </row>
    <row r="19" spans="1:21" ht="24.75" x14ac:dyDescent="0.4">
      <c r="A19" s="395" t="str">
        <f>K6</f>
        <v>一　　戸</v>
      </c>
      <c r="B19" s="403" t="str">
        <f>IF(B20="","",IF(B20&gt;D20,"○",IF(B20=0,"×","△")))</f>
        <v>○</v>
      </c>
      <c r="C19" s="243"/>
      <c r="D19" s="244"/>
      <c r="E19" s="254" t="str">
        <f>IF(E20="","",IF(E20&gt;G20,"○",IF(E20=0,"×","△")))</f>
        <v>○</v>
      </c>
      <c r="F19" s="243"/>
      <c r="G19" s="244"/>
      <c r="H19" s="254" t="str">
        <f>IF(H20="","",IF(H20&gt;J20,"○",IF(H20=0,"×","△")))</f>
        <v>△</v>
      </c>
      <c r="I19" s="243"/>
      <c r="J19" s="244"/>
      <c r="K19" s="245"/>
      <c r="L19" s="246"/>
      <c r="M19" s="247"/>
      <c r="N19" s="254" t="str">
        <f>IF(N20="","",IF(N20&gt;P20,"○",IF(N20=0,"×","△")))</f>
        <v>○</v>
      </c>
      <c r="O19" s="243"/>
      <c r="P19" s="404"/>
      <c r="Q19" s="398">
        <f>IF(COUNTIF($B19:$P19,"○")+COUNTIF($B21:$P21,"○")+COUNTIF($B19:$P19,"△")+COUNTIF($B21:$P21,"△")+COUNTIF($B19:$P19,"×")+COUNTIF($B21:$P21,"×")&lt;1,"",COUNTIF($B19:$P19,"○")*2+COUNTIF($B21:$P21,"○")*2+COUNTIF($B19:$P19,"△")+COUNTIF($B21:$P21,"△"))</f>
        <v>13</v>
      </c>
      <c r="R19" s="233">
        <f t="shared" ref="R19" si="6">IF(SUM(B20,E20,H20,K20,N20,B22,E22,K22,N22,H22)=0,"",SUM(B20,E20,H20,K20,N20,B22,E22,K22,N22,H22))</f>
        <v>696</v>
      </c>
      <c r="S19" s="233">
        <f>IF(SUM(D20,G20,J20,M20,P20,D22,G22,J22,M22,P22)=0,"",SUM(D20,G20,J20,M20,P20,D22,G22,J22,M22,P22))</f>
        <v>604</v>
      </c>
      <c r="T19" s="233">
        <f>IFERROR(R19-S19,"")</f>
        <v>92</v>
      </c>
      <c r="U19" s="236">
        <v>2</v>
      </c>
    </row>
    <row r="20" spans="1:21" ht="24.75" x14ac:dyDescent="0.4">
      <c r="A20" s="389"/>
      <c r="B20" s="158">
        <f>IF(M8="","",M8)</f>
        <v>82</v>
      </c>
      <c r="C20" s="149" t="s">
        <v>54</v>
      </c>
      <c r="D20" s="149">
        <f>IF(K8="","",K8)</f>
        <v>73</v>
      </c>
      <c r="E20" s="150">
        <f>IF(M12="","",M12)</f>
        <v>139</v>
      </c>
      <c r="F20" s="149" t="s">
        <v>54</v>
      </c>
      <c r="G20" s="149">
        <f>IF(K12="","",K12)</f>
        <v>77</v>
      </c>
      <c r="H20" s="150">
        <f>IF(M16="","",M16)</f>
        <v>76</v>
      </c>
      <c r="I20" s="149" t="s">
        <v>54</v>
      </c>
      <c r="J20" s="149">
        <f>IF(K16="","",K16)</f>
        <v>86</v>
      </c>
      <c r="K20" s="248"/>
      <c r="L20" s="249"/>
      <c r="M20" s="250"/>
      <c r="N20" s="149">
        <v>109</v>
      </c>
      <c r="O20" s="149" t="s">
        <v>54</v>
      </c>
      <c r="P20" s="160">
        <v>69</v>
      </c>
      <c r="Q20" s="399"/>
      <c r="R20" s="234"/>
      <c r="S20" s="234"/>
      <c r="T20" s="234"/>
      <c r="U20" s="237"/>
    </row>
    <row r="21" spans="1:21" ht="24.75" x14ac:dyDescent="0.4">
      <c r="A21" s="389"/>
      <c r="B21" s="406" t="str">
        <f>IF(B22="","",IF(B22&gt;D22,"○",IF(B22=0,"×","△")))</f>
        <v>○</v>
      </c>
      <c r="C21" s="239"/>
      <c r="D21" s="240"/>
      <c r="E21" s="241" t="str">
        <f>IF(E22="","",IF(E22&gt;G22,"○",IF(E22=0,"×","△")))</f>
        <v>△</v>
      </c>
      <c r="F21" s="239"/>
      <c r="G21" s="240"/>
      <c r="H21" s="241" t="str">
        <f>IF(H22="","",IF(H22&gt;J22,"○",IF(H22=0,"×","△")))</f>
        <v>○</v>
      </c>
      <c r="I21" s="239"/>
      <c r="J21" s="240"/>
      <c r="K21" s="248"/>
      <c r="L21" s="249"/>
      <c r="M21" s="250"/>
      <c r="N21" s="241" t="str">
        <f>IF(N22="","",IF(N22&gt;P22,"○",IF(N22=0,"×","△")))</f>
        <v>△</v>
      </c>
      <c r="O21" s="239"/>
      <c r="P21" s="402"/>
      <c r="Q21" s="399"/>
      <c r="R21" s="234"/>
      <c r="S21" s="234"/>
      <c r="T21" s="234"/>
      <c r="U21" s="237"/>
    </row>
    <row r="22" spans="1:21" ht="24.75" x14ac:dyDescent="0.4">
      <c r="A22" s="390"/>
      <c r="B22" s="105">
        <f>IF(M10="","",M10)</f>
        <v>76</v>
      </c>
      <c r="C22" s="98" t="s">
        <v>54</v>
      </c>
      <c r="D22" s="98">
        <f>IF(K10="","",K10)</f>
        <v>68</v>
      </c>
      <c r="E22" s="99">
        <f>IF(M14="","",M14)</f>
        <v>88</v>
      </c>
      <c r="F22" s="98" t="s">
        <v>54</v>
      </c>
      <c r="G22" s="98">
        <f>IF(K14="","",K14)</f>
        <v>97</v>
      </c>
      <c r="H22" s="99">
        <f>IF(M18="","",M18)</f>
        <v>71</v>
      </c>
      <c r="I22" s="98" t="s">
        <v>54</v>
      </c>
      <c r="J22" s="98">
        <f>IF(K18="","",K18)</f>
        <v>68</v>
      </c>
      <c r="K22" s="251"/>
      <c r="L22" s="252"/>
      <c r="M22" s="253"/>
      <c r="N22" s="98">
        <v>55</v>
      </c>
      <c r="O22" s="98" t="s">
        <v>54</v>
      </c>
      <c r="P22" s="107">
        <v>66</v>
      </c>
      <c r="Q22" s="400"/>
      <c r="R22" s="235"/>
      <c r="S22" s="235"/>
      <c r="T22" s="235"/>
      <c r="U22" s="238"/>
    </row>
    <row r="23" spans="1:21" ht="24.75" x14ac:dyDescent="0.4">
      <c r="A23" s="395" t="str">
        <f>N6</f>
        <v>花 巻 北</v>
      </c>
      <c r="B23" s="396" t="str">
        <f>IF(B24="","",IF(B24&gt;D24,"○",IF(B24=0,"×","△")))</f>
        <v>△</v>
      </c>
      <c r="C23" s="260"/>
      <c r="D23" s="261"/>
      <c r="E23" s="262" t="str">
        <f>IF(E24="","",IF(E24&gt;G24,"○",IF(E24=0,"×","△")))</f>
        <v>○</v>
      </c>
      <c r="F23" s="260"/>
      <c r="G23" s="261"/>
      <c r="H23" s="262" t="str">
        <f>IF(H24="","",IF(H24&gt;J24,"○",IF(H24=0,"×","△")))</f>
        <v>△</v>
      </c>
      <c r="I23" s="260"/>
      <c r="J23" s="261"/>
      <c r="K23" s="262" t="str">
        <f>IF(K24="","",IF(K24&gt;M24,"○",IF(K24=0,"×","△")))</f>
        <v>△</v>
      </c>
      <c r="L23" s="260"/>
      <c r="M23" s="261"/>
      <c r="N23" s="408"/>
      <c r="O23" s="409"/>
      <c r="P23" s="410"/>
      <c r="Q23" s="401">
        <f>IF(COUNTIF($B23:$P23,"○")+COUNTIF($B25:$P25,"○")+COUNTIF($B23:$P23,"△")+COUNTIF($B25:$P25,"△")+COUNTIF($B23:$P23,"×")+COUNTIF($B25:$P25,"×")&lt;1,"",COUNTIF($B23:$P23,"○")*2+COUNTIF($B25:$P25,"○")*2+COUNTIF($B23:$P23,"△")+COUNTIF($B25:$P25,"△"))</f>
        <v>11</v>
      </c>
      <c r="R23" s="258">
        <f t="shared" ref="R23" si="7">IF(SUM(B24,E24,H24,K24,N24,B26,E26,K26,N26,H26)=0,"",SUM(B24,E24,H24,K24,N24,B26,E26,K26,N26,H26))</f>
        <v>423</v>
      </c>
      <c r="S23" s="258">
        <f>IF(SUM(D24,G24,J24,M24,P24,D26,G26,J26,M26,P26)=0,"",SUM(D24,G24,J24,M24,P24,D26,G26,J26,M26,P26))</f>
        <v>547</v>
      </c>
      <c r="T23" s="258">
        <f>IFERROR(R23-S23,"")</f>
        <v>-124</v>
      </c>
      <c r="U23" s="259">
        <v>4</v>
      </c>
    </row>
    <row r="24" spans="1:21" ht="24.75" x14ac:dyDescent="0.4">
      <c r="A24" s="389"/>
      <c r="B24" s="161">
        <f>IF(P8="","",P8)</f>
        <v>38</v>
      </c>
      <c r="C24" s="100" t="s">
        <v>54</v>
      </c>
      <c r="D24" s="100">
        <f>IF(N8="","",N8)</f>
        <v>77</v>
      </c>
      <c r="E24" s="148">
        <f>IF(P12="","",P12)</f>
        <v>58</v>
      </c>
      <c r="F24" s="100" t="s">
        <v>54</v>
      </c>
      <c r="G24" s="100">
        <f>IF(N12="","",N12)</f>
        <v>54</v>
      </c>
      <c r="H24" s="148">
        <f>IF(P16="","",P16)</f>
        <v>40</v>
      </c>
      <c r="I24" s="100" t="s">
        <v>54</v>
      </c>
      <c r="J24" s="100">
        <f>IF(N16="","",N16)</f>
        <v>64</v>
      </c>
      <c r="K24" s="148">
        <f>IF(P20="","",P20)</f>
        <v>69</v>
      </c>
      <c r="L24" s="100" t="s">
        <v>54</v>
      </c>
      <c r="M24" s="100">
        <f>IF(N20="","",N20)</f>
        <v>109</v>
      </c>
      <c r="N24" s="411"/>
      <c r="O24" s="223"/>
      <c r="P24" s="412"/>
      <c r="Q24" s="383"/>
      <c r="R24" s="210"/>
      <c r="S24" s="210"/>
      <c r="T24" s="210"/>
      <c r="U24" s="213"/>
    </row>
    <row r="25" spans="1:21" ht="24.75" x14ac:dyDescent="0.4">
      <c r="A25" s="389"/>
      <c r="B25" s="405" t="str">
        <f>IF(B26="","",IF(B26&gt;D26,"○",IF(B26=0,"×","△")))</f>
        <v>△</v>
      </c>
      <c r="C25" s="216"/>
      <c r="D25" s="217"/>
      <c r="E25" s="215" t="str">
        <f>IF(E26="","",IF(E26&gt;G26,"○",IF(E26=0,"×","△")))</f>
        <v>○</v>
      </c>
      <c r="F25" s="216"/>
      <c r="G25" s="217"/>
      <c r="H25" s="215" t="str">
        <f>IF(H26="","",IF(H26&gt;J26,"○",IF(H26=0,"×","△")))</f>
        <v>△</v>
      </c>
      <c r="I25" s="216"/>
      <c r="J25" s="217"/>
      <c r="K25" s="215" t="str">
        <f>IF(K26="","",IF(K26&gt;M26,"○",IF(K26=0,"×","△")))</f>
        <v>○</v>
      </c>
      <c r="L25" s="216"/>
      <c r="M25" s="217"/>
      <c r="N25" s="411"/>
      <c r="O25" s="223"/>
      <c r="P25" s="412"/>
      <c r="Q25" s="383"/>
      <c r="R25" s="210"/>
      <c r="S25" s="210"/>
      <c r="T25" s="210"/>
      <c r="U25" s="213"/>
    </row>
    <row r="26" spans="1:21" ht="25.5" thickBot="1" x14ac:dyDescent="0.45">
      <c r="A26" s="407"/>
      <c r="B26" s="109">
        <f>IF(P10="","",P10)</f>
        <v>44</v>
      </c>
      <c r="C26" s="110" t="s">
        <v>54</v>
      </c>
      <c r="D26" s="110">
        <f>IF(N10="","",N10)</f>
        <v>67</v>
      </c>
      <c r="E26" s="111">
        <f>IF(P14="","",P14)</f>
        <v>74</v>
      </c>
      <c r="F26" s="110" t="s">
        <v>54</v>
      </c>
      <c r="G26" s="110">
        <f>IF(N14="","",N14)</f>
        <v>60</v>
      </c>
      <c r="H26" s="111">
        <f>IF(P18="","",P18)</f>
        <v>34</v>
      </c>
      <c r="I26" s="110" t="s">
        <v>54</v>
      </c>
      <c r="J26" s="110">
        <f>IF(N18="","",N18)</f>
        <v>61</v>
      </c>
      <c r="K26" s="111">
        <f>IF(P22="","",P22)</f>
        <v>66</v>
      </c>
      <c r="L26" s="110" t="s">
        <v>54</v>
      </c>
      <c r="M26" s="110">
        <f>IF(N22="","",N22)</f>
        <v>55</v>
      </c>
      <c r="N26" s="413"/>
      <c r="O26" s="414"/>
      <c r="P26" s="415"/>
      <c r="Q26" s="416"/>
      <c r="R26" s="417"/>
      <c r="S26" s="417"/>
      <c r="T26" s="417"/>
      <c r="U26" s="418"/>
    </row>
    <row r="27" spans="1:21" s="22" customFormat="1" ht="20.25" thickTop="1" x14ac:dyDescent="0.4"/>
    <row r="28" spans="1:21" s="23" customFormat="1" ht="19.5" x14ac:dyDescent="0.4">
      <c r="A28" s="23" t="s">
        <v>8</v>
      </c>
      <c r="L28" s="11" t="s">
        <v>109</v>
      </c>
      <c r="M28" s="11"/>
      <c r="N28" s="11"/>
      <c r="O28" s="11"/>
      <c r="P28" s="11"/>
      <c r="Q28" s="11"/>
    </row>
    <row r="29" spans="1:21" s="22" customFormat="1" ht="19.5" x14ac:dyDescent="0.4">
      <c r="A29" s="22" t="s">
        <v>93</v>
      </c>
      <c r="L29" s="378"/>
      <c r="M29" s="379"/>
      <c r="N29" s="197" t="s">
        <v>103</v>
      </c>
      <c r="O29" s="197" t="s">
        <v>104</v>
      </c>
      <c r="P29" s="198" t="s">
        <v>105</v>
      </c>
      <c r="Q29" s="198" t="s">
        <v>106</v>
      </c>
    </row>
    <row r="30" spans="1:21" s="22" customFormat="1" ht="19.5" x14ac:dyDescent="0.4">
      <c r="A30" s="22" t="s">
        <v>94</v>
      </c>
      <c r="L30" s="380" t="s">
        <v>107</v>
      </c>
      <c r="M30" s="381"/>
      <c r="N30" s="199">
        <v>254</v>
      </c>
      <c r="O30" s="199">
        <v>296</v>
      </c>
      <c r="P30" s="199">
        <v>-42</v>
      </c>
      <c r="Q30" s="199">
        <v>3</v>
      </c>
    </row>
    <row r="31" spans="1:21" s="22" customFormat="1" ht="19.5" x14ac:dyDescent="0.4">
      <c r="A31" s="22" t="s">
        <v>95</v>
      </c>
      <c r="L31" s="380" t="s">
        <v>30</v>
      </c>
      <c r="M31" s="381"/>
      <c r="N31" s="199">
        <v>292</v>
      </c>
      <c r="O31" s="199">
        <v>260</v>
      </c>
      <c r="P31" s="199">
        <v>32</v>
      </c>
      <c r="Q31" s="199">
        <v>1</v>
      </c>
    </row>
    <row r="32" spans="1:21" s="22" customFormat="1" ht="19.5" x14ac:dyDescent="0.4">
      <c r="A32" s="22" t="s">
        <v>96</v>
      </c>
      <c r="L32" s="380" t="s">
        <v>108</v>
      </c>
      <c r="M32" s="381"/>
      <c r="N32" s="199">
        <v>305</v>
      </c>
      <c r="O32" s="199">
        <v>295</v>
      </c>
      <c r="P32" s="199">
        <v>10</v>
      </c>
      <c r="Q32" s="199">
        <v>2</v>
      </c>
    </row>
    <row r="33" spans="1:30" s="22" customFormat="1" ht="19.5" x14ac:dyDescent="0.4">
      <c r="A33" s="22" t="s">
        <v>93</v>
      </c>
    </row>
    <row r="34" spans="1:30" s="22" customFormat="1" ht="19.5" x14ac:dyDescent="0.4">
      <c r="A34" s="22" t="s">
        <v>9</v>
      </c>
    </row>
    <row r="35" spans="1:30" s="15" customFormat="1" ht="22.5" x14ac:dyDescent="0.4">
      <c r="A35" s="24" t="s">
        <v>10</v>
      </c>
      <c r="B35" s="422" t="str">
        <f t="shared" ref="B35:B42" si="8">IF(E44="","",VLOOKUP(E44,$B$44:$C$50,2,FALSE))</f>
        <v>盛岡第一</v>
      </c>
      <c r="C35" s="422"/>
      <c r="D35" s="25" t="s">
        <v>54</v>
      </c>
      <c r="E35" s="422" t="str">
        <f t="shared" ref="E35:E42" si="9">IF(F44="","",VLOOKUP(F44,$B$44:$C$50,2,FALSE))</f>
        <v>宮　　古</v>
      </c>
      <c r="F35" s="422"/>
      <c r="G35" s="419" t="str">
        <f t="shared" ref="G35:G42" si="10">IF(G44="","",VLOOKUP(G44,$B$44:$C$50,2,FALSE))</f>
        <v>盛岡誠桜</v>
      </c>
      <c r="H35" s="419"/>
      <c r="I35" s="26" t="s">
        <v>54</v>
      </c>
      <c r="J35" s="419" t="str">
        <f t="shared" ref="J35:J42" si="11">IF(H44="","",VLOOKUP(H44,$B$44:$C$50,2,FALSE))</f>
        <v>一　　戸</v>
      </c>
      <c r="K35" s="419"/>
      <c r="L35" s="422" t="str">
        <f t="shared" ref="L35:L42" si="12">IF(I44="","",VLOOKUP(I44,$B$44:$C$50,2,FALSE))</f>
        <v>盛岡第一</v>
      </c>
      <c r="M35" s="422"/>
      <c r="N35" s="25" t="s">
        <v>54</v>
      </c>
      <c r="O35" s="422" t="str">
        <f t="shared" ref="O35:O42" si="13">IF(J44="","",VLOOKUP(J44,$B$44:$C$50,2,FALSE))</f>
        <v>花 巻 北</v>
      </c>
      <c r="P35" s="422"/>
      <c r="Q35" s="419" t="str">
        <f t="shared" ref="Q35:Q42" si="14">IF(K44="","",VLOOKUP(K44,$B$44:$C$50,2,FALSE))</f>
        <v>宮　　古</v>
      </c>
      <c r="R35" s="419"/>
      <c r="S35" s="26" t="s">
        <v>54</v>
      </c>
      <c r="T35" s="419" t="str">
        <f t="shared" ref="T35:T42" si="15">IF(L44="","",VLOOKUP(L44,$B$44:$C$50,2,FALSE))</f>
        <v>一　　戸</v>
      </c>
      <c r="U35" s="419"/>
      <c r="Y35" s="18"/>
      <c r="Z35" s="18"/>
      <c r="AA35" s="18"/>
      <c r="AD35" s="18"/>
    </row>
    <row r="36" spans="1:30" s="15" customFormat="1" ht="22.5" x14ac:dyDescent="0.4">
      <c r="A36" s="27"/>
      <c r="B36" s="420" t="str">
        <f t="shared" si="8"/>
        <v>盛岡誠桜</v>
      </c>
      <c r="C36" s="420"/>
      <c r="D36" s="28" t="s">
        <v>54</v>
      </c>
      <c r="E36" s="420" t="str">
        <f t="shared" si="9"/>
        <v>花 巻 北</v>
      </c>
      <c r="F36" s="420"/>
      <c r="G36" s="421" t="str">
        <f t="shared" si="10"/>
        <v/>
      </c>
      <c r="H36" s="421"/>
      <c r="I36" s="29"/>
      <c r="J36" s="421" t="str">
        <f t="shared" si="11"/>
        <v/>
      </c>
      <c r="K36" s="421"/>
      <c r="L36" s="420" t="str">
        <f t="shared" si="12"/>
        <v/>
      </c>
      <c r="M36" s="420"/>
      <c r="N36" s="28"/>
      <c r="O36" s="420" t="str">
        <f t="shared" si="13"/>
        <v/>
      </c>
      <c r="P36" s="420"/>
      <c r="Q36" s="421" t="str">
        <f t="shared" si="14"/>
        <v/>
      </c>
      <c r="R36" s="421"/>
      <c r="S36" s="29"/>
      <c r="T36" s="421" t="str">
        <f t="shared" si="15"/>
        <v/>
      </c>
      <c r="U36" s="421"/>
      <c r="Y36" s="18"/>
      <c r="Z36" s="18"/>
      <c r="AA36" s="18"/>
      <c r="AD36" s="18"/>
    </row>
    <row r="37" spans="1:30" s="15" customFormat="1" ht="22.5" x14ac:dyDescent="0.4">
      <c r="A37" s="15" t="s">
        <v>12</v>
      </c>
      <c r="B37" s="279" t="str">
        <f t="shared" si="8"/>
        <v>盛岡第一</v>
      </c>
      <c r="C37" s="279"/>
      <c r="D37" s="16" t="s">
        <v>54</v>
      </c>
      <c r="E37" s="279" t="str">
        <f t="shared" si="9"/>
        <v>盛岡誠桜</v>
      </c>
      <c r="F37" s="279"/>
      <c r="G37" s="280" t="str">
        <f t="shared" si="10"/>
        <v>宮　　古</v>
      </c>
      <c r="H37" s="280"/>
      <c r="I37" s="17" t="s">
        <v>54</v>
      </c>
      <c r="J37" s="280" t="str">
        <f t="shared" si="11"/>
        <v>花 巻 北</v>
      </c>
      <c r="K37" s="280"/>
      <c r="L37" s="279" t="str">
        <f t="shared" si="12"/>
        <v>一　　戸</v>
      </c>
      <c r="M37" s="279"/>
      <c r="N37" s="16" t="s">
        <v>54</v>
      </c>
      <c r="O37" s="279" t="str">
        <f t="shared" si="13"/>
        <v>花 巻 北</v>
      </c>
      <c r="P37" s="279"/>
      <c r="Q37" s="280" t="str">
        <f t="shared" si="14"/>
        <v>宮　　古</v>
      </c>
      <c r="R37" s="280"/>
      <c r="S37" s="17" t="s">
        <v>54</v>
      </c>
      <c r="T37" s="280" t="str">
        <f t="shared" si="15"/>
        <v>盛岡誠桜</v>
      </c>
      <c r="U37" s="280"/>
      <c r="Y37" s="18"/>
      <c r="Z37" s="18"/>
      <c r="AA37" s="18"/>
      <c r="AD37" s="18"/>
    </row>
    <row r="38" spans="1:30" s="15" customFormat="1" ht="22.5" x14ac:dyDescent="0.4">
      <c r="B38" s="279" t="str">
        <f t="shared" si="8"/>
        <v>盛岡第一</v>
      </c>
      <c r="C38" s="279"/>
      <c r="D38" s="16" t="s">
        <v>54</v>
      </c>
      <c r="E38" s="279" t="str">
        <f t="shared" si="9"/>
        <v>一　　戸</v>
      </c>
      <c r="F38" s="279"/>
      <c r="G38" s="280" t="str">
        <f t="shared" si="10"/>
        <v/>
      </c>
      <c r="H38" s="280"/>
      <c r="I38" s="17"/>
      <c r="J38" s="280" t="str">
        <f t="shared" si="11"/>
        <v/>
      </c>
      <c r="K38" s="280"/>
      <c r="L38" s="279" t="str">
        <f t="shared" si="12"/>
        <v/>
      </c>
      <c r="M38" s="279"/>
      <c r="N38" s="16"/>
      <c r="O38" s="279" t="str">
        <f t="shared" si="13"/>
        <v/>
      </c>
      <c r="P38" s="279"/>
      <c r="Q38" s="280" t="str">
        <f t="shared" si="14"/>
        <v/>
      </c>
      <c r="R38" s="280"/>
      <c r="S38" s="17"/>
      <c r="T38" s="280" t="str">
        <f t="shared" si="15"/>
        <v/>
      </c>
      <c r="U38" s="280"/>
      <c r="Y38" s="18"/>
      <c r="Z38" s="18"/>
      <c r="AA38" s="18"/>
      <c r="AD38" s="18"/>
    </row>
    <row r="39" spans="1:30" s="15" customFormat="1" ht="22.5" x14ac:dyDescent="0.4">
      <c r="A39" s="24" t="s">
        <v>13</v>
      </c>
      <c r="B39" s="422" t="str">
        <f t="shared" si="8"/>
        <v>盛岡第一</v>
      </c>
      <c r="C39" s="422"/>
      <c r="D39" s="25" t="s">
        <v>54</v>
      </c>
      <c r="E39" s="422" t="str">
        <f t="shared" si="9"/>
        <v>宮　　古</v>
      </c>
      <c r="F39" s="422"/>
      <c r="G39" s="419" t="str">
        <f t="shared" si="10"/>
        <v>盛岡誠桜</v>
      </c>
      <c r="H39" s="419"/>
      <c r="I39" s="26" t="s">
        <v>54</v>
      </c>
      <c r="J39" s="419" t="str">
        <f t="shared" si="11"/>
        <v>一　　戸</v>
      </c>
      <c r="K39" s="419"/>
      <c r="L39" s="422" t="str">
        <f t="shared" si="12"/>
        <v>盛岡第一</v>
      </c>
      <c r="M39" s="422"/>
      <c r="N39" s="25" t="s">
        <v>54</v>
      </c>
      <c r="O39" s="422" t="str">
        <f t="shared" si="13"/>
        <v>花 巻 北</v>
      </c>
      <c r="P39" s="422"/>
      <c r="Q39" s="419" t="str">
        <f t="shared" si="14"/>
        <v>宮　　古</v>
      </c>
      <c r="R39" s="419"/>
      <c r="S39" s="26" t="s">
        <v>54</v>
      </c>
      <c r="T39" s="419" t="str">
        <f t="shared" si="15"/>
        <v>一　　戸</v>
      </c>
      <c r="U39" s="419"/>
      <c r="Y39" s="18"/>
      <c r="Z39" s="18"/>
      <c r="AA39" s="18"/>
      <c r="AD39" s="18"/>
    </row>
    <row r="40" spans="1:30" s="15" customFormat="1" ht="22.5" x14ac:dyDescent="0.4">
      <c r="A40" s="27"/>
      <c r="B40" s="420" t="str">
        <f t="shared" si="8"/>
        <v>盛岡誠桜</v>
      </c>
      <c r="C40" s="420"/>
      <c r="D40" s="28" t="s">
        <v>54</v>
      </c>
      <c r="E40" s="420" t="str">
        <f t="shared" si="9"/>
        <v>花 巻 北</v>
      </c>
      <c r="F40" s="420"/>
      <c r="G40" s="421" t="str">
        <f t="shared" si="10"/>
        <v/>
      </c>
      <c r="H40" s="421"/>
      <c r="I40" s="29"/>
      <c r="J40" s="421" t="str">
        <f t="shared" si="11"/>
        <v/>
      </c>
      <c r="K40" s="421"/>
      <c r="L40" s="420" t="str">
        <f t="shared" si="12"/>
        <v/>
      </c>
      <c r="M40" s="420"/>
      <c r="N40" s="28"/>
      <c r="O40" s="420" t="str">
        <f t="shared" si="13"/>
        <v/>
      </c>
      <c r="P40" s="420"/>
      <c r="Q40" s="421" t="str">
        <f t="shared" si="14"/>
        <v/>
      </c>
      <c r="R40" s="421"/>
      <c r="S40" s="29"/>
      <c r="T40" s="421" t="str">
        <f t="shared" si="15"/>
        <v/>
      </c>
      <c r="U40" s="421"/>
    </row>
    <row r="41" spans="1:30" s="15" customFormat="1" ht="22.5" x14ac:dyDescent="0.4">
      <c r="A41" s="15" t="s">
        <v>14</v>
      </c>
      <c r="B41" s="279" t="str">
        <f t="shared" si="8"/>
        <v>盛岡第一</v>
      </c>
      <c r="C41" s="279"/>
      <c r="D41" s="16" t="s">
        <v>54</v>
      </c>
      <c r="E41" s="279" t="str">
        <f t="shared" si="9"/>
        <v>盛岡誠桜</v>
      </c>
      <c r="F41" s="279"/>
      <c r="G41" s="280" t="str">
        <f t="shared" si="10"/>
        <v>宮　　古</v>
      </c>
      <c r="H41" s="280"/>
      <c r="I41" s="17" t="s">
        <v>54</v>
      </c>
      <c r="J41" s="280" t="str">
        <f t="shared" si="11"/>
        <v>花 巻 北</v>
      </c>
      <c r="K41" s="280"/>
      <c r="L41" s="279" t="str">
        <f t="shared" si="12"/>
        <v>一　　戸</v>
      </c>
      <c r="M41" s="279"/>
      <c r="N41" s="16" t="s">
        <v>54</v>
      </c>
      <c r="O41" s="279" t="str">
        <f t="shared" si="13"/>
        <v>花 巻 北</v>
      </c>
      <c r="P41" s="279"/>
      <c r="Q41" s="280" t="str">
        <f t="shared" si="14"/>
        <v>宮　　古</v>
      </c>
      <c r="R41" s="280"/>
      <c r="S41" s="17" t="s">
        <v>54</v>
      </c>
      <c r="T41" s="280" t="str">
        <f t="shared" si="15"/>
        <v>盛岡誠桜</v>
      </c>
      <c r="U41" s="280"/>
    </row>
    <row r="42" spans="1:30" s="15" customFormat="1" ht="22.5" x14ac:dyDescent="0.4">
      <c r="B42" s="279" t="str">
        <f t="shared" si="8"/>
        <v>盛岡第一</v>
      </c>
      <c r="C42" s="279"/>
      <c r="D42" s="16" t="s">
        <v>54</v>
      </c>
      <c r="E42" s="279" t="str">
        <f t="shared" si="9"/>
        <v>一　　戸</v>
      </c>
      <c r="F42" s="279"/>
      <c r="G42" s="280" t="str">
        <f t="shared" si="10"/>
        <v/>
      </c>
      <c r="H42" s="280"/>
      <c r="I42" s="17"/>
      <c r="J42" s="280" t="str">
        <f t="shared" si="11"/>
        <v/>
      </c>
      <c r="K42" s="280"/>
      <c r="L42" s="279" t="str">
        <f t="shared" si="12"/>
        <v/>
      </c>
      <c r="M42" s="279"/>
      <c r="N42" s="16"/>
      <c r="O42" s="279" t="str">
        <f t="shared" si="13"/>
        <v/>
      </c>
      <c r="P42" s="279"/>
      <c r="Q42" s="280" t="str">
        <f t="shared" si="14"/>
        <v/>
      </c>
      <c r="R42" s="280"/>
      <c r="S42" s="17"/>
      <c r="T42" s="280" t="str">
        <f t="shared" si="15"/>
        <v/>
      </c>
      <c r="U42" s="280"/>
    </row>
    <row r="43" spans="1:30" s="5" customFormat="1" ht="24.75" x14ac:dyDescent="0.4"/>
    <row r="44" spans="1:30" x14ac:dyDescent="0.4">
      <c r="B44" s="1">
        <v>1</v>
      </c>
      <c r="C44" s="1" t="str">
        <f>B6</f>
        <v>盛岡第一</v>
      </c>
      <c r="D44" s="1">
        <v>1</v>
      </c>
      <c r="E44" s="1">
        <v>1</v>
      </c>
      <c r="F44" s="1">
        <v>2</v>
      </c>
      <c r="G44" s="1">
        <v>3</v>
      </c>
      <c r="H44" s="1">
        <v>4</v>
      </c>
      <c r="I44" s="1">
        <v>1</v>
      </c>
      <c r="J44" s="1">
        <v>5</v>
      </c>
      <c r="K44" s="1">
        <v>2</v>
      </c>
      <c r="L44" s="1">
        <v>4</v>
      </c>
      <c r="O44" s="1">
        <v>1</v>
      </c>
      <c r="P44" s="1">
        <v>8</v>
      </c>
    </row>
    <row r="45" spans="1:30" x14ac:dyDescent="0.4">
      <c r="B45" s="1">
        <v>2</v>
      </c>
      <c r="C45" s="1" t="str">
        <f>E6</f>
        <v>宮　　古</v>
      </c>
      <c r="D45" s="1">
        <v>1</v>
      </c>
      <c r="E45" s="1">
        <v>3</v>
      </c>
      <c r="F45" s="1">
        <v>5</v>
      </c>
      <c r="O45" s="1">
        <v>2</v>
      </c>
      <c r="P45" s="1">
        <v>8</v>
      </c>
    </row>
    <row r="46" spans="1:30" x14ac:dyDescent="0.4">
      <c r="B46" s="1">
        <v>3</v>
      </c>
      <c r="C46" s="1" t="str">
        <f>H6</f>
        <v>盛岡誠桜</v>
      </c>
      <c r="D46" s="1">
        <v>2</v>
      </c>
      <c r="E46" s="1">
        <v>1</v>
      </c>
      <c r="F46" s="1">
        <v>3</v>
      </c>
      <c r="G46" s="1">
        <v>2</v>
      </c>
      <c r="H46" s="1">
        <v>5</v>
      </c>
      <c r="I46" s="1">
        <v>4</v>
      </c>
      <c r="J46" s="1">
        <v>5</v>
      </c>
      <c r="K46" s="1">
        <v>2</v>
      </c>
      <c r="L46" s="1">
        <v>3</v>
      </c>
      <c r="O46" s="1">
        <v>3</v>
      </c>
      <c r="P46" s="1">
        <v>8</v>
      </c>
    </row>
    <row r="47" spans="1:30" x14ac:dyDescent="0.4">
      <c r="B47" s="1">
        <v>4</v>
      </c>
      <c r="C47" s="1" t="str">
        <f>K6</f>
        <v>一　　戸</v>
      </c>
      <c r="D47" s="1">
        <v>2</v>
      </c>
      <c r="E47" s="1">
        <v>1</v>
      </c>
      <c r="F47" s="1">
        <v>4</v>
      </c>
      <c r="O47" s="1">
        <v>4</v>
      </c>
      <c r="P47" s="1">
        <v>8</v>
      </c>
    </row>
    <row r="48" spans="1:30" x14ac:dyDescent="0.4">
      <c r="B48" s="1">
        <v>5</v>
      </c>
      <c r="C48" s="1" t="str">
        <f>N6</f>
        <v>花 巻 北</v>
      </c>
      <c r="D48" s="1">
        <v>3</v>
      </c>
      <c r="E48" s="1">
        <v>1</v>
      </c>
      <c r="F48" s="1">
        <v>2</v>
      </c>
      <c r="G48" s="1">
        <v>3</v>
      </c>
      <c r="H48" s="1">
        <v>4</v>
      </c>
      <c r="I48" s="1">
        <v>1</v>
      </c>
      <c r="J48" s="1">
        <v>5</v>
      </c>
      <c r="K48" s="1">
        <v>2</v>
      </c>
      <c r="L48" s="1">
        <v>4</v>
      </c>
      <c r="O48" s="1">
        <v>5</v>
      </c>
      <c r="P48" s="1">
        <v>8</v>
      </c>
    </row>
    <row r="49" spans="2:15" x14ac:dyDescent="0.4">
      <c r="B49" s="1">
        <v>6</v>
      </c>
      <c r="D49" s="1">
        <v>3</v>
      </c>
      <c r="E49" s="1">
        <v>3</v>
      </c>
      <c r="F49" s="1">
        <v>5</v>
      </c>
      <c r="O49" s="1">
        <v>6</v>
      </c>
    </row>
    <row r="50" spans="2:15" x14ac:dyDescent="0.4">
      <c r="B50" s="1">
        <v>7</v>
      </c>
      <c r="D50" s="1">
        <v>4</v>
      </c>
      <c r="E50" s="1">
        <v>1</v>
      </c>
      <c r="F50" s="1">
        <v>3</v>
      </c>
      <c r="G50" s="1">
        <v>2</v>
      </c>
      <c r="H50" s="1">
        <v>5</v>
      </c>
      <c r="I50" s="1">
        <v>4</v>
      </c>
      <c r="J50" s="1">
        <v>5</v>
      </c>
      <c r="K50" s="1">
        <v>2</v>
      </c>
      <c r="L50" s="1">
        <v>3</v>
      </c>
    </row>
    <row r="51" spans="2:15" x14ac:dyDescent="0.4">
      <c r="D51" s="1">
        <v>4</v>
      </c>
      <c r="E51" s="1">
        <v>1</v>
      </c>
      <c r="F51" s="1">
        <v>4</v>
      </c>
    </row>
  </sheetData>
  <mergeCells count="163">
    <mergeCell ref="Q41:R41"/>
    <mergeCell ref="T41:U41"/>
    <mergeCell ref="B42:C42"/>
    <mergeCell ref="E42:F42"/>
    <mergeCell ref="G42:H42"/>
    <mergeCell ref="J42:K42"/>
    <mergeCell ref="L42:M42"/>
    <mergeCell ref="O42:P42"/>
    <mergeCell ref="Q42:R42"/>
    <mergeCell ref="T42:U42"/>
    <mergeCell ref="B41:C41"/>
    <mergeCell ref="E41:F41"/>
    <mergeCell ref="G41:H41"/>
    <mergeCell ref="J41:K41"/>
    <mergeCell ref="L41:M41"/>
    <mergeCell ref="O41:P41"/>
    <mergeCell ref="O40:P40"/>
    <mergeCell ref="Q40:R40"/>
    <mergeCell ref="T40:U40"/>
    <mergeCell ref="B39:C39"/>
    <mergeCell ref="E39:F39"/>
    <mergeCell ref="G39:H39"/>
    <mergeCell ref="J39:K39"/>
    <mergeCell ref="L39:M39"/>
    <mergeCell ref="O39:P39"/>
    <mergeCell ref="Q39:R39"/>
    <mergeCell ref="T39:U39"/>
    <mergeCell ref="B40:C40"/>
    <mergeCell ref="E40:F40"/>
    <mergeCell ref="G40:H40"/>
    <mergeCell ref="J40:K40"/>
    <mergeCell ref="L40:M40"/>
    <mergeCell ref="Q37:R37"/>
    <mergeCell ref="T37:U37"/>
    <mergeCell ref="B38:C38"/>
    <mergeCell ref="E38:F38"/>
    <mergeCell ref="G38:H38"/>
    <mergeCell ref="J38:K38"/>
    <mergeCell ref="L38:M38"/>
    <mergeCell ref="O38:P38"/>
    <mergeCell ref="Q38:R38"/>
    <mergeCell ref="T38:U38"/>
    <mergeCell ref="B37:C37"/>
    <mergeCell ref="E37:F37"/>
    <mergeCell ref="G37:H37"/>
    <mergeCell ref="J37:K37"/>
    <mergeCell ref="L37:M37"/>
    <mergeCell ref="O37:P37"/>
    <mergeCell ref="Q35:R35"/>
    <mergeCell ref="T35:U35"/>
    <mergeCell ref="B36:C36"/>
    <mergeCell ref="E36:F36"/>
    <mergeCell ref="G36:H36"/>
    <mergeCell ref="J36:K36"/>
    <mergeCell ref="L36:M36"/>
    <mergeCell ref="O36:P36"/>
    <mergeCell ref="Q36:R36"/>
    <mergeCell ref="T36:U36"/>
    <mergeCell ref="B35:C35"/>
    <mergeCell ref="E35:F35"/>
    <mergeCell ref="G35:H35"/>
    <mergeCell ref="J35:K35"/>
    <mergeCell ref="L35:M35"/>
    <mergeCell ref="O35:P35"/>
    <mergeCell ref="Q23:Q26"/>
    <mergeCell ref="R23:R26"/>
    <mergeCell ref="S23:S26"/>
    <mergeCell ref="T23:T26"/>
    <mergeCell ref="U23:U26"/>
    <mergeCell ref="B25:D25"/>
    <mergeCell ref="E25:G25"/>
    <mergeCell ref="H25:J25"/>
    <mergeCell ref="K25:M25"/>
    <mergeCell ref="A19:A22"/>
    <mergeCell ref="B19:D19"/>
    <mergeCell ref="E19:G19"/>
    <mergeCell ref="H19:J19"/>
    <mergeCell ref="K19:M22"/>
    <mergeCell ref="N19:P19"/>
    <mergeCell ref="A23:A26"/>
    <mergeCell ref="B23:D23"/>
    <mergeCell ref="E23:G23"/>
    <mergeCell ref="H23:J23"/>
    <mergeCell ref="K23:M23"/>
    <mergeCell ref="N23:P26"/>
    <mergeCell ref="T19:T22"/>
    <mergeCell ref="U19:U22"/>
    <mergeCell ref="B21:D21"/>
    <mergeCell ref="E21:G21"/>
    <mergeCell ref="H21:J21"/>
    <mergeCell ref="N21:P21"/>
    <mergeCell ref="Q19:Q22"/>
    <mergeCell ref="R19:R22"/>
    <mergeCell ref="S19:S22"/>
    <mergeCell ref="T15:T18"/>
    <mergeCell ref="U15:U18"/>
    <mergeCell ref="B17:D17"/>
    <mergeCell ref="E17:G17"/>
    <mergeCell ref="K17:M17"/>
    <mergeCell ref="N17:P17"/>
    <mergeCell ref="T11:T14"/>
    <mergeCell ref="U11:U14"/>
    <mergeCell ref="B13:D13"/>
    <mergeCell ref="H13:J13"/>
    <mergeCell ref="K13:M13"/>
    <mergeCell ref="A15:A18"/>
    <mergeCell ref="B15:D15"/>
    <mergeCell ref="E15:G15"/>
    <mergeCell ref="H15:J18"/>
    <mergeCell ref="K15:M15"/>
    <mergeCell ref="N15:P15"/>
    <mergeCell ref="Q11:Q14"/>
    <mergeCell ref="R11:R14"/>
    <mergeCell ref="S11:S14"/>
    <mergeCell ref="Q15:Q18"/>
    <mergeCell ref="R15:R18"/>
    <mergeCell ref="S15:S18"/>
    <mergeCell ref="N13:P13"/>
    <mergeCell ref="A11:A14"/>
    <mergeCell ref="B11:D11"/>
    <mergeCell ref="E11:G14"/>
    <mergeCell ref="H11:J11"/>
    <mergeCell ref="K11:M11"/>
    <mergeCell ref="N11:P11"/>
    <mergeCell ref="N4:P4"/>
    <mergeCell ref="E5:G5"/>
    <mergeCell ref="H5:J5"/>
    <mergeCell ref="K5:M5"/>
    <mergeCell ref="E9:G9"/>
    <mergeCell ref="H9:J9"/>
    <mergeCell ref="K9:M9"/>
    <mergeCell ref="N9:P9"/>
    <mergeCell ref="A7:A10"/>
    <mergeCell ref="B7:D10"/>
    <mergeCell ref="E7:G7"/>
    <mergeCell ref="H7:J7"/>
    <mergeCell ref="K7:M7"/>
    <mergeCell ref="N7:P7"/>
    <mergeCell ref="N5:P5"/>
    <mergeCell ref="L29:M29"/>
    <mergeCell ref="L30:M30"/>
    <mergeCell ref="L31:M31"/>
    <mergeCell ref="L32:M32"/>
    <mergeCell ref="Q7:Q10"/>
    <mergeCell ref="R7:R10"/>
    <mergeCell ref="S7:S10"/>
    <mergeCell ref="T7:T10"/>
    <mergeCell ref="A1:U1"/>
    <mergeCell ref="B2:C2"/>
    <mergeCell ref="F2:G2"/>
    <mergeCell ref="I2:J2"/>
    <mergeCell ref="O2:Q2"/>
    <mergeCell ref="B6:D6"/>
    <mergeCell ref="E6:G6"/>
    <mergeCell ref="H6:J6"/>
    <mergeCell ref="K6:M6"/>
    <mergeCell ref="N6:P6"/>
    <mergeCell ref="U7:U10"/>
    <mergeCell ref="B4:D4"/>
    <mergeCell ref="B5:D5"/>
    <mergeCell ref="E4:G4"/>
    <mergeCell ref="H4:J4"/>
    <mergeCell ref="K4:M4"/>
  </mergeCells>
  <phoneticPr fontId="2"/>
  <conditionalFormatting sqref="B7 E7:P10">
    <cfRule type="cellIs" dxfId="116" priority="5" operator="equal">
      <formula>"○"</formula>
    </cfRule>
  </conditionalFormatting>
  <conditionalFormatting sqref="B11:E11 H11:P14 B12:D14">
    <cfRule type="cellIs" dxfId="115" priority="4" operator="equal">
      <formula>"○"</formula>
    </cfRule>
  </conditionalFormatting>
  <conditionalFormatting sqref="B15:H15 K15:P18 B16:G18">
    <cfRule type="cellIs" dxfId="114" priority="3" operator="equal">
      <formula>"○"</formula>
    </cfRule>
  </conditionalFormatting>
  <conditionalFormatting sqref="B19:K19 N19:P22 B20:J22">
    <cfRule type="cellIs" dxfId="113" priority="2" operator="equal">
      <formula>"○"</formula>
    </cfRule>
  </conditionalFormatting>
  <conditionalFormatting sqref="B23:N23 B24:M26">
    <cfRule type="cellIs" dxfId="112" priority="1" operator="equal">
      <formula>"○"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92DE3-C139-4126-BC35-76C13CD49BD6}">
  <sheetPr>
    <tabColor rgb="FF0070C0"/>
    <pageSetUpPr fitToPage="1"/>
  </sheetPr>
  <dimension ref="A1:AD51"/>
  <sheetViews>
    <sheetView view="pageBreakPreview" topLeftCell="A4" zoomScale="60" zoomScaleNormal="55" workbookViewId="0">
      <selection activeCell="P11" sqref="P11:P14"/>
    </sheetView>
  </sheetViews>
  <sheetFormatPr defaultColWidth="9" defaultRowHeight="18.75" x14ac:dyDescent="0.4"/>
  <cols>
    <col min="1" max="1" width="18.5" style="1" customWidth="1"/>
    <col min="2" max="21" width="8.5" style="1" customWidth="1"/>
    <col min="22" max="22" width="9" style="1"/>
    <col min="23" max="23" width="4.5" style="1" bestFit="1" customWidth="1"/>
    <col min="24" max="24" width="4" style="1" bestFit="1" customWidth="1"/>
    <col min="25" max="25" width="6" style="1" bestFit="1" customWidth="1"/>
    <col min="26" max="26" width="3.5" style="1" bestFit="1" customWidth="1"/>
    <col min="27" max="27" width="4" style="1" bestFit="1" customWidth="1"/>
    <col min="28" max="16384" width="9" style="1"/>
  </cols>
  <sheetData>
    <row r="1" spans="1:21" ht="51" customHeight="1" x14ac:dyDescent="0.4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</row>
    <row r="2" spans="1:21" ht="31.5" customHeight="1" x14ac:dyDescent="0.4">
      <c r="A2" s="2"/>
      <c r="B2" s="201" t="e">
        <v>#N/A</v>
      </c>
      <c r="C2" s="201"/>
      <c r="D2" s="3" t="s">
        <v>1</v>
      </c>
      <c r="E2" s="19"/>
      <c r="F2" s="202" t="s">
        <v>15</v>
      </c>
      <c r="G2" s="202"/>
      <c r="H2" s="4"/>
      <c r="I2" s="203" t="s">
        <v>27</v>
      </c>
      <c r="J2" s="203"/>
      <c r="K2" s="4" t="s">
        <v>92</v>
      </c>
      <c r="L2" s="2"/>
      <c r="M2" s="4"/>
      <c r="N2" s="2"/>
      <c r="O2" s="203" t="s">
        <v>102</v>
      </c>
      <c r="P2" s="203"/>
      <c r="Q2" s="203"/>
      <c r="R2" s="4" t="s">
        <v>2</v>
      </c>
      <c r="S2" s="2"/>
      <c r="T2" s="2"/>
      <c r="U2" s="2"/>
    </row>
    <row r="3" spans="1:21" ht="15" customHeight="1" x14ac:dyDescent="0.4">
      <c r="A3" s="2"/>
      <c r="B3" s="78"/>
      <c r="C3" s="78"/>
      <c r="D3" s="3"/>
      <c r="E3" s="19"/>
      <c r="F3" s="79"/>
      <c r="G3" s="79"/>
      <c r="H3" s="4"/>
      <c r="I3" s="80"/>
      <c r="J3" s="80"/>
      <c r="K3" s="4"/>
      <c r="L3" s="2"/>
      <c r="M3" s="4"/>
      <c r="N3" s="2"/>
      <c r="O3" s="80"/>
      <c r="P3" s="80"/>
      <c r="Q3" s="80"/>
      <c r="R3" s="4"/>
      <c r="S3" s="2"/>
      <c r="T3" s="2"/>
      <c r="U3" s="2"/>
    </row>
    <row r="4" spans="1:21" ht="24" customHeight="1" x14ac:dyDescent="0.4">
      <c r="A4" s="2"/>
      <c r="B4" s="207" t="s">
        <v>86</v>
      </c>
      <c r="C4" s="207"/>
      <c r="D4" s="207"/>
      <c r="E4" s="207" t="s">
        <v>87</v>
      </c>
      <c r="F4" s="207"/>
      <c r="G4" s="207"/>
      <c r="H4" s="207" t="s">
        <v>88</v>
      </c>
      <c r="I4" s="207"/>
      <c r="J4" s="207"/>
      <c r="K4" s="207" t="s">
        <v>89</v>
      </c>
      <c r="L4" s="207"/>
      <c r="M4" s="207"/>
      <c r="N4" s="207" t="s">
        <v>90</v>
      </c>
      <c r="O4" s="207"/>
      <c r="P4" s="207"/>
      <c r="Q4" s="2"/>
      <c r="R4" s="2"/>
      <c r="S4" s="2"/>
      <c r="T4" s="2"/>
      <c r="U4" s="2"/>
    </row>
    <row r="5" spans="1:21" ht="24" customHeight="1" thickBot="1" x14ac:dyDescent="0.45">
      <c r="A5" s="2"/>
      <c r="B5" s="207" t="str">
        <f>B6</f>
        <v>高　　田</v>
      </c>
      <c r="C5" s="207"/>
      <c r="D5" s="207"/>
      <c r="E5" s="207" t="str">
        <f t="shared" ref="E5" si="0">E6</f>
        <v>専大北上</v>
      </c>
      <c r="F5" s="207"/>
      <c r="G5" s="207"/>
      <c r="H5" s="207" t="str">
        <f t="shared" ref="H5" si="1">H6</f>
        <v>一関工業２nd</v>
      </c>
      <c r="I5" s="207"/>
      <c r="J5" s="207"/>
      <c r="K5" s="207" t="str">
        <f t="shared" ref="K5" si="2">K6</f>
        <v>黒沢尻北</v>
      </c>
      <c r="L5" s="207"/>
      <c r="M5" s="207"/>
      <c r="N5" s="207" t="str">
        <f t="shared" ref="N5" si="3">N6</f>
        <v>花巻東２nd</v>
      </c>
      <c r="O5" s="207"/>
      <c r="P5" s="207"/>
      <c r="Q5" s="2"/>
      <c r="R5" s="2"/>
      <c r="S5" s="2"/>
      <c r="T5" s="2"/>
      <c r="U5" s="2"/>
    </row>
    <row r="6" spans="1:21" ht="66" customHeight="1" thickTop="1" thickBot="1" x14ac:dyDescent="0.45">
      <c r="A6" s="20"/>
      <c r="B6" s="385" t="s">
        <v>22</v>
      </c>
      <c r="C6" s="204" t="e">
        <v>#REF!</v>
      </c>
      <c r="D6" s="205" t="e">
        <v>#REF!</v>
      </c>
      <c r="E6" s="206" t="s">
        <v>23</v>
      </c>
      <c r="F6" s="204" t="e">
        <v>#REF!</v>
      </c>
      <c r="G6" s="205" t="e">
        <v>#REF!</v>
      </c>
      <c r="H6" s="206" t="s">
        <v>24</v>
      </c>
      <c r="I6" s="204" t="e">
        <v>#REF!</v>
      </c>
      <c r="J6" s="205" t="e">
        <v>#REF!</v>
      </c>
      <c r="K6" s="206" t="s">
        <v>25</v>
      </c>
      <c r="L6" s="204" t="e">
        <v>#REF!</v>
      </c>
      <c r="M6" s="205" t="e">
        <v>#REF!</v>
      </c>
      <c r="N6" s="206" t="s">
        <v>26</v>
      </c>
      <c r="O6" s="204" t="e">
        <v>#REF!</v>
      </c>
      <c r="P6" s="386" t="e">
        <v>#REF!</v>
      </c>
      <c r="Q6" s="21" t="s">
        <v>3</v>
      </c>
      <c r="R6" s="8" t="s">
        <v>4</v>
      </c>
      <c r="S6" s="8" t="s">
        <v>5</v>
      </c>
      <c r="T6" s="8" t="s">
        <v>6</v>
      </c>
      <c r="U6" s="9" t="s">
        <v>7</v>
      </c>
    </row>
    <row r="7" spans="1:21" ht="25.5" thickTop="1" x14ac:dyDescent="0.4">
      <c r="A7" s="388" t="s">
        <v>22</v>
      </c>
      <c r="B7" s="391"/>
      <c r="C7" s="221"/>
      <c r="D7" s="222"/>
      <c r="E7" s="227" t="str">
        <f>IF(E8="","",IF(E8&gt;G8,"○",IF(E8=0,"×","△")))</f>
        <v>△</v>
      </c>
      <c r="F7" s="228"/>
      <c r="G7" s="229"/>
      <c r="H7" s="227" t="str">
        <f>IF(H8="","",IF(H8&gt;J8,"○",IF(H8=0,"×","△")))</f>
        <v>△</v>
      </c>
      <c r="I7" s="228"/>
      <c r="J7" s="229"/>
      <c r="K7" s="227" t="str">
        <f>IF(K8="","",IF(K8&gt;M8,"○",IF(K8=0,"×","△")))</f>
        <v>△</v>
      </c>
      <c r="L7" s="228"/>
      <c r="M7" s="229"/>
      <c r="N7" s="227" t="str">
        <f>IF(N8="","",IF(N8&gt;P8,"○",IF(N8=0,"×","△")))</f>
        <v>△</v>
      </c>
      <c r="O7" s="228"/>
      <c r="P7" s="394"/>
      <c r="Q7" s="382">
        <f>IF(COUNTIF($B7:$P7,"○")+COUNTIF($B9:$P9,"○")+COUNTIF($B7:$P7,"△")+COUNTIF($B9:$P9,"△")+COUNTIF($B7:$P7,"×")+COUNTIF($B9:$P9,"×")&lt;1,"",COUNTIF($B7:$P7,"○")*2+COUNTIF($B9:$P9,"○")*2+COUNTIF($B7:$P7,"△")+COUNTIF($B9:$P9,"△"))</f>
        <v>7</v>
      </c>
      <c r="R7" s="423">
        <f>IF(SUM(B8,E8,H8,K8,N8,B10,E10,K10,N10,H10)=0,"",SUM(B8,E8,H8,K8,N8,B10,E10,K10,N10,H10))</f>
        <v>350</v>
      </c>
      <c r="S7" s="423">
        <f>IF(SUM(D8,G8,J8,M8,P8,D10,G10,J10,M10,P10)=0,"",SUM(D8,G8,J8,M8,P8,D10,G10,J10,M10,P10))</f>
        <v>628</v>
      </c>
      <c r="T7" s="423">
        <f>IFERROR(R7-S7,"")</f>
        <v>-278</v>
      </c>
      <c r="U7" s="212">
        <v>5</v>
      </c>
    </row>
    <row r="8" spans="1:21" ht="24.75" x14ac:dyDescent="0.4">
      <c r="A8" s="389"/>
      <c r="B8" s="392"/>
      <c r="C8" s="223"/>
      <c r="D8" s="224"/>
      <c r="E8" s="93">
        <v>54</v>
      </c>
      <c r="F8" s="94" t="s">
        <v>54</v>
      </c>
      <c r="G8" s="95">
        <v>125</v>
      </c>
      <c r="H8" s="148">
        <v>40</v>
      </c>
      <c r="I8" s="100" t="s">
        <v>54</v>
      </c>
      <c r="J8" s="100">
        <v>97</v>
      </c>
      <c r="K8" s="148">
        <v>48</v>
      </c>
      <c r="L8" s="100" t="s">
        <v>54</v>
      </c>
      <c r="M8" s="95">
        <v>84</v>
      </c>
      <c r="N8" s="100">
        <v>74</v>
      </c>
      <c r="O8" s="100" t="s">
        <v>54</v>
      </c>
      <c r="P8" s="157">
        <v>89</v>
      </c>
      <c r="Q8" s="383"/>
      <c r="R8" s="424"/>
      <c r="S8" s="424"/>
      <c r="T8" s="424"/>
      <c r="U8" s="213"/>
    </row>
    <row r="9" spans="1:21" ht="24.75" x14ac:dyDescent="0.4">
      <c r="A9" s="389"/>
      <c r="B9" s="392"/>
      <c r="C9" s="223"/>
      <c r="D9" s="224"/>
      <c r="E9" s="215" t="str">
        <f>IF(E10="","",IF(E10&gt;G10,"○",IF(E10=0,"×","△")))</f>
        <v>△</v>
      </c>
      <c r="F9" s="216"/>
      <c r="G9" s="217"/>
      <c r="H9" s="215" t="str">
        <f>IF(H10="","",IF(H10&gt;J10,"○",IF(H10=0,"×","△")))</f>
        <v>×</v>
      </c>
      <c r="I9" s="216"/>
      <c r="J9" s="217"/>
      <c r="K9" s="215" t="str">
        <f>IF(K10="","",IF(K10&gt;M10,"○",IF(K10=0,"×","△")))</f>
        <v>×</v>
      </c>
      <c r="L9" s="216"/>
      <c r="M9" s="217"/>
      <c r="N9" s="215" t="str">
        <f>IF(N10="","",IF(N10&gt;P10,"○",IF(N10=0,"×","△")))</f>
        <v>○</v>
      </c>
      <c r="O9" s="216"/>
      <c r="P9" s="387"/>
      <c r="Q9" s="383"/>
      <c r="R9" s="424"/>
      <c r="S9" s="424"/>
      <c r="T9" s="424"/>
      <c r="U9" s="213"/>
    </row>
    <row r="10" spans="1:21" ht="24.75" x14ac:dyDescent="0.4">
      <c r="A10" s="390"/>
      <c r="B10" s="393"/>
      <c r="C10" s="225"/>
      <c r="D10" s="226"/>
      <c r="E10" s="93">
        <v>53</v>
      </c>
      <c r="F10" s="94" t="s">
        <v>54</v>
      </c>
      <c r="G10" s="95">
        <v>119</v>
      </c>
      <c r="H10" s="96">
        <v>0</v>
      </c>
      <c r="I10" s="97" t="s">
        <v>54</v>
      </c>
      <c r="J10" s="97">
        <v>20</v>
      </c>
      <c r="K10" s="96">
        <v>0</v>
      </c>
      <c r="L10" s="97" t="s">
        <v>54</v>
      </c>
      <c r="M10" s="103">
        <v>20</v>
      </c>
      <c r="N10" s="97">
        <v>81</v>
      </c>
      <c r="O10" s="97" t="s">
        <v>54</v>
      </c>
      <c r="P10" s="104">
        <v>74</v>
      </c>
      <c r="Q10" s="384"/>
      <c r="R10" s="425"/>
      <c r="S10" s="425"/>
      <c r="T10" s="425"/>
      <c r="U10" s="214"/>
    </row>
    <row r="11" spans="1:21" ht="24.75" x14ac:dyDescent="0.4">
      <c r="A11" s="395" t="s">
        <v>23</v>
      </c>
      <c r="B11" s="403" t="str">
        <f>IF(B12="","",IF(B12&gt;D12,"○",IF(B12=0,"×","△")))</f>
        <v>○</v>
      </c>
      <c r="C11" s="243"/>
      <c r="D11" s="244"/>
      <c r="E11" s="245"/>
      <c r="F11" s="246"/>
      <c r="G11" s="247"/>
      <c r="H11" s="254" t="str">
        <f>IF(H12="","",IF(H12&gt;J12,"○",IF(H12=0,"×","△")))</f>
        <v>×</v>
      </c>
      <c r="I11" s="243"/>
      <c r="J11" s="244"/>
      <c r="K11" s="254" t="str">
        <f>IF(K12="","",IF(K12&gt;M12,"○",IF(K12=0,"×","△")))</f>
        <v>○</v>
      </c>
      <c r="L11" s="243"/>
      <c r="M11" s="244"/>
      <c r="N11" s="254" t="str">
        <f>IF(N12="","",IF(N12&gt;P12,"○",IF(N12=0,"×","△")))</f>
        <v>○</v>
      </c>
      <c r="O11" s="243"/>
      <c r="P11" s="404"/>
      <c r="Q11" s="398">
        <f>IF(COUNTIF($B11:$P11,"○")+COUNTIF($B13:$P13,"○")+COUNTIF($B11:$P11,"△")+COUNTIF($B13:$P13,"△")+COUNTIF($B11:$P11,"×")+COUNTIF($B13:$P13,"×")&lt;1,"",COUNTIF($B11:$P11,"○")*2+COUNTIF($B13:$P13,"○")*2+COUNTIF($B11:$P11,"△")+COUNTIF($B13:$P13,"△"))</f>
        <v>10</v>
      </c>
      <c r="R11" s="426">
        <f>IF(SUM(B12,E12,H12,K12,N12,B14,E14,K14,N14,H14)=0,"",SUM(B12,E12,H12,K12,N12,B14,E14,K14,N14,H14))</f>
        <v>454</v>
      </c>
      <c r="S11" s="426">
        <f>IF(SUM(D12,G12,J12,M12,P12,D14,G14,J14,M14,P14)=0,"",SUM(D12,G12,J12,M12,P12,D14,G14,J14,M14,P14))</f>
        <v>253</v>
      </c>
      <c r="T11" s="426">
        <f>IFERROR(R11-S11,"")</f>
        <v>201</v>
      </c>
      <c r="U11" s="236">
        <v>3</v>
      </c>
    </row>
    <row r="12" spans="1:21" ht="24.75" x14ac:dyDescent="0.4">
      <c r="A12" s="389"/>
      <c r="B12" s="158">
        <f>IF(G8="","",G8)</f>
        <v>125</v>
      </c>
      <c r="C12" s="149" t="s">
        <v>54</v>
      </c>
      <c r="D12" s="149">
        <f>IF(E8="","",E8)</f>
        <v>54</v>
      </c>
      <c r="E12" s="248"/>
      <c r="F12" s="249"/>
      <c r="G12" s="250"/>
      <c r="H12" s="149">
        <v>0</v>
      </c>
      <c r="I12" s="149" t="s">
        <v>54</v>
      </c>
      <c r="J12" s="149">
        <v>0</v>
      </c>
      <c r="K12" s="150">
        <v>70</v>
      </c>
      <c r="L12" s="149" t="s">
        <v>54</v>
      </c>
      <c r="M12" s="159">
        <v>62</v>
      </c>
      <c r="N12" s="149">
        <v>68</v>
      </c>
      <c r="O12" s="149" t="s">
        <v>54</v>
      </c>
      <c r="P12" s="160">
        <v>41</v>
      </c>
      <c r="Q12" s="399"/>
      <c r="R12" s="427"/>
      <c r="S12" s="427"/>
      <c r="T12" s="427"/>
      <c r="U12" s="237"/>
    </row>
    <row r="13" spans="1:21" ht="24.75" x14ac:dyDescent="0.4">
      <c r="A13" s="389"/>
      <c r="B13" s="406" t="str">
        <f>IF(B14="","",IF(B14&gt;D14,"○",IF(B14=0,"×","△")))</f>
        <v>○</v>
      </c>
      <c r="C13" s="239"/>
      <c r="D13" s="240"/>
      <c r="E13" s="248"/>
      <c r="F13" s="249"/>
      <c r="G13" s="250"/>
      <c r="H13" s="241" t="str">
        <f>IF(H14="","",IF(H14&gt;J14,"○",IF(H14=0,"×","△")))</f>
        <v>×</v>
      </c>
      <c r="I13" s="239"/>
      <c r="J13" s="240"/>
      <c r="K13" s="241" t="str">
        <f>IF(K14="","",IF(K14&gt;M14,"○",IF(K14=0,"×","△")))</f>
        <v>×</v>
      </c>
      <c r="L13" s="239"/>
      <c r="M13" s="240"/>
      <c r="N13" s="241" t="str">
        <f>IF(N14="","",IF(N14&gt;P14,"○",IF(N14=0,"×","△")))</f>
        <v>○</v>
      </c>
      <c r="O13" s="239"/>
      <c r="P13" s="402"/>
      <c r="Q13" s="399"/>
      <c r="R13" s="427"/>
      <c r="S13" s="427"/>
      <c r="T13" s="427"/>
      <c r="U13" s="237"/>
    </row>
    <row r="14" spans="1:21" ht="24.75" x14ac:dyDescent="0.4">
      <c r="A14" s="390"/>
      <c r="B14" s="105">
        <f>IF(G10="","",G10)</f>
        <v>119</v>
      </c>
      <c r="C14" s="98" t="s">
        <v>54</v>
      </c>
      <c r="D14" s="98">
        <f>IF(E10="","",E10)</f>
        <v>53</v>
      </c>
      <c r="E14" s="251"/>
      <c r="F14" s="252"/>
      <c r="G14" s="253"/>
      <c r="H14" s="98">
        <v>0</v>
      </c>
      <c r="I14" s="98" t="s">
        <v>54</v>
      </c>
      <c r="J14" s="98">
        <v>0</v>
      </c>
      <c r="K14" s="99">
        <v>0</v>
      </c>
      <c r="L14" s="98" t="s">
        <v>54</v>
      </c>
      <c r="M14" s="106">
        <v>0</v>
      </c>
      <c r="N14" s="98">
        <v>72</v>
      </c>
      <c r="O14" s="98" t="s">
        <v>54</v>
      </c>
      <c r="P14" s="107">
        <v>43</v>
      </c>
      <c r="Q14" s="400"/>
      <c r="R14" s="428"/>
      <c r="S14" s="428"/>
      <c r="T14" s="428"/>
      <c r="U14" s="238"/>
    </row>
    <row r="15" spans="1:21" ht="24.75" x14ac:dyDescent="0.4">
      <c r="A15" s="395" t="s">
        <v>24</v>
      </c>
      <c r="B15" s="396" t="str">
        <f>IF(B16="","",IF(B16&gt;D16,"○",IF(B16=0,"×","△")))</f>
        <v>○</v>
      </c>
      <c r="C15" s="260"/>
      <c r="D15" s="261"/>
      <c r="E15" s="262" t="str">
        <f>IF(E16="","",IF(E16&gt;G16,"○",IF(E16=0,"×","△")))</f>
        <v>×</v>
      </c>
      <c r="F15" s="260"/>
      <c r="G15" s="261"/>
      <c r="H15" s="263"/>
      <c r="I15" s="264"/>
      <c r="J15" s="265"/>
      <c r="K15" s="262" t="str">
        <f>IF(K16="","",IF(K16&gt;M16,"○",IF(K16=0,"×","△")))</f>
        <v>○</v>
      </c>
      <c r="L15" s="260"/>
      <c r="M15" s="261"/>
      <c r="N15" s="262" t="str">
        <f>IF(N16="","",IF(N16&gt;P16,"○",IF(N16=0,"×","△")))</f>
        <v>○</v>
      </c>
      <c r="O15" s="260"/>
      <c r="P15" s="397"/>
      <c r="Q15" s="401">
        <f>IF(COUNTIF($B15:$P15,"○")+COUNTIF($B17:$P17,"○")+COUNTIF($B15:$P15,"△")+COUNTIF($B17:$P17,"△")+COUNTIF($B15:$P15,"×")+COUNTIF($B17:$P17,"×")&lt;1,"",COUNTIF($B15:$P15,"○")*2+COUNTIF($B17:$P17,"○")*2+COUNTIF($B15:$P15,"△")+COUNTIF($B17:$P17,"△"))</f>
        <v>11</v>
      </c>
      <c r="R15" s="429">
        <f>IF(SUM(B16,E16,H16,K16,N16,B18,E18,K18,N18,H18)=0,"",SUM(B16,E16,H16,K16,N16,B18,E18,K18,N18,H18))</f>
        <v>475</v>
      </c>
      <c r="S15" s="429">
        <f>IF(SUM(D16,G16,J16,M16,P16,D18,G18,J18,M18,P18)=0,"",SUM(D16,G16,J16,M16,P16,D18,G18,J18,M18,P18))</f>
        <v>347</v>
      </c>
      <c r="T15" s="429">
        <f>IFERROR(R15-S15,"")</f>
        <v>128</v>
      </c>
      <c r="U15" s="259">
        <v>2</v>
      </c>
    </row>
    <row r="16" spans="1:21" ht="24.75" x14ac:dyDescent="0.4">
      <c r="A16" s="389"/>
      <c r="B16" s="161">
        <f>IF(J8="","",J8)</f>
        <v>97</v>
      </c>
      <c r="C16" s="100" t="s">
        <v>54</v>
      </c>
      <c r="D16" s="100">
        <f>IF(H8="","",H8)</f>
        <v>40</v>
      </c>
      <c r="E16" s="148">
        <f>IF(J12="","",J12)</f>
        <v>0</v>
      </c>
      <c r="F16" s="100" t="s">
        <v>54</v>
      </c>
      <c r="G16" s="100">
        <f>IF(H12="","",H12)</f>
        <v>0</v>
      </c>
      <c r="H16" s="266"/>
      <c r="I16" s="267"/>
      <c r="J16" s="268"/>
      <c r="K16" s="93">
        <v>76</v>
      </c>
      <c r="L16" s="94" t="s">
        <v>54</v>
      </c>
      <c r="M16" s="95">
        <v>62</v>
      </c>
      <c r="N16" s="148">
        <v>109</v>
      </c>
      <c r="O16" s="100" t="s">
        <v>54</v>
      </c>
      <c r="P16" s="157">
        <v>81</v>
      </c>
      <c r="Q16" s="383"/>
      <c r="R16" s="424"/>
      <c r="S16" s="424"/>
      <c r="T16" s="424"/>
      <c r="U16" s="213"/>
    </row>
    <row r="17" spans="1:21" ht="24.75" x14ac:dyDescent="0.4">
      <c r="A17" s="389"/>
      <c r="B17" s="405" t="str">
        <f>IF(B18="","",IF(B18&gt;D18,"○",IF(B18=0,"×","△")))</f>
        <v>○</v>
      </c>
      <c r="C17" s="216"/>
      <c r="D17" s="217"/>
      <c r="E17" s="215" t="str">
        <f>IF(E18="","",IF(E18&gt;G18,"○",IF(E18=0,"×","△")))</f>
        <v>×</v>
      </c>
      <c r="F17" s="216"/>
      <c r="G17" s="217"/>
      <c r="H17" s="266"/>
      <c r="I17" s="267"/>
      <c r="J17" s="268"/>
      <c r="K17" s="215" t="str">
        <f>IF(K18="","",IF(K18&gt;M18,"○",IF(K18=0,"×","△")))</f>
        <v>○</v>
      </c>
      <c r="L17" s="216"/>
      <c r="M17" s="217"/>
      <c r="N17" s="215" t="str">
        <f>IF(N18="","",IF(N18&gt;P18,"○",IF(N18=0,"×","△")))</f>
        <v>△</v>
      </c>
      <c r="O17" s="216"/>
      <c r="P17" s="387"/>
      <c r="Q17" s="383"/>
      <c r="R17" s="424"/>
      <c r="S17" s="424"/>
      <c r="T17" s="424"/>
      <c r="U17" s="213"/>
    </row>
    <row r="18" spans="1:21" ht="24.75" x14ac:dyDescent="0.4">
      <c r="A18" s="390"/>
      <c r="B18" s="108">
        <f>IF(J10="","",J10)</f>
        <v>20</v>
      </c>
      <c r="C18" s="97" t="s">
        <v>54</v>
      </c>
      <c r="D18" s="97">
        <f>IF(H10="","",H10)</f>
        <v>0</v>
      </c>
      <c r="E18" s="96">
        <f>IF(J14="","",J14)</f>
        <v>0</v>
      </c>
      <c r="F18" s="97" t="s">
        <v>54</v>
      </c>
      <c r="G18" s="97">
        <f>IF(H14="","",H14)</f>
        <v>0</v>
      </c>
      <c r="H18" s="269"/>
      <c r="I18" s="270"/>
      <c r="J18" s="271"/>
      <c r="K18" s="93">
        <v>88</v>
      </c>
      <c r="L18" s="94" t="s">
        <v>54</v>
      </c>
      <c r="M18" s="95">
        <v>63</v>
      </c>
      <c r="N18" s="96">
        <v>85</v>
      </c>
      <c r="O18" s="97" t="s">
        <v>54</v>
      </c>
      <c r="P18" s="104">
        <v>101</v>
      </c>
      <c r="Q18" s="384"/>
      <c r="R18" s="425"/>
      <c r="S18" s="425"/>
      <c r="T18" s="425"/>
      <c r="U18" s="214"/>
    </row>
    <row r="19" spans="1:21" ht="24.75" x14ac:dyDescent="0.4">
      <c r="A19" s="395" t="s">
        <v>25</v>
      </c>
      <c r="B19" s="403" t="str">
        <f>IF(B20="","",IF(B20&gt;D20,"○",IF(B20=0,"×","△")))</f>
        <v>○</v>
      </c>
      <c r="C19" s="243"/>
      <c r="D19" s="244"/>
      <c r="E19" s="254" t="str">
        <f>IF(E20="","",IF(E20&gt;G20,"○",IF(E20=0,"×","△")))</f>
        <v>△</v>
      </c>
      <c r="F19" s="243"/>
      <c r="G19" s="244"/>
      <c r="H19" s="254" t="str">
        <f>IF(H20="","",IF(H20&gt;J20,"○",IF(H20=0,"×","△")))</f>
        <v>△</v>
      </c>
      <c r="I19" s="243"/>
      <c r="J19" s="244"/>
      <c r="K19" s="245"/>
      <c r="L19" s="246"/>
      <c r="M19" s="247"/>
      <c r="N19" s="254" t="str">
        <f>IF(N20="","",IF(N20&gt;P20,"○",IF(N20=0,"×","△")))</f>
        <v>△</v>
      </c>
      <c r="O19" s="243"/>
      <c r="P19" s="404"/>
      <c r="Q19" s="398">
        <f>IF(COUNTIF($B19:$P19,"○")+COUNTIF($B21:$P21,"○")+COUNTIF($B19:$P19,"△")+COUNTIF($B21:$P21,"△")+COUNTIF($B19:$P19,"×")+COUNTIF($B21:$P21,"×")&lt;1,"",COUNTIF($B19:$P19,"○")*2+COUNTIF($B21:$P21,"○")*2+COUNTIF($B19:$P19,"△")+COUNTIF($B21:$P21,"△"))</f>
        <v>9</v>
      </c>
      <c r="R19" s="426">
        <f t="shared" ref="R19" si="4">IF(SUM(B20,E20,H20,K20,N20,B22,E22,K22,N22,H22)=0,"",SUM(B20,E20,H20,K20,N20,B22,E22,K22,N22,H22))</f>
        <v>411</v>
      </c>
      <c r="S19" s="426">
        <f>IF(SUM(D20,G20,J20,M20,P20,D22,G22,J22,M22,P22)=0,"",SUM(D20,G20,J20,M20,P20,D22,G22,J22,M22,P22))</f>
        <v>409</v>
      </c>
      <c r="T19" s="426">
        <f>IFERROR(R19-S19,"")</f>
        <v>2</v>
      </c>
      <c r="U19" s="236">
        <v>4</v>
      </c>
    </row>
    <row r="20" spans="1:21" ht="24.75" x14ac:dyDescent="0.4">
      <c r="A20" s="389"/>
      <c r="B20" s="158">
        <f>IF(M8="","",M8)</f>
        <v>84</v>
      </c>
      <c r="C20" s="149" t="s">
        <v>54</v>
      </c>
      <c r="D20" s="149">
        <f>IF(K8="","",K8)</f>
        <v>48</v>
      </c>
      <c r="E20" s="150">
        <f>IF(M12="","",M12)</f>
        <v>62</v>
      </c>
      <c r="F20" s="149" t="s">
        <v>54</v>
      </c>
      <c r="G20" s="149">
        <f>IF(K12="","",K12)</f>
        <v>70</v>
      </c>
      <c r="H20" s="150">
        <f>IF(M16="","",M16)</f>
        <v>62</v>
      </c>
      <c r="I20" s="149" t="s">
        <v>54</v>
      </c>
      <c r="J20" s="149">
        <f>IF(K16="","",K16)</f>
        <v>76</v>
      </c>
      <c r="K20" s="248"/>
      <c r="L20" s="249"/>
      <c r="M20" s="250"/>
      <c r="N20" s="149">
        <v>57</v>
      </c>
      <c r="O20" s="149" t="s">
        <v>54</v>
      </c>
      <c r="P20" s="160">
        <v>60</v>
      </c>
      <c r="Q20" s="399"/>
      <c r="R20" s="427"/>
      <c r="S20" s="427"/>
      <c r="T20" s="427"/>
      <c r="U20" s="237"/>
    </row>
    <row r="21" spans="1:21" ht="24.75" x14ac:dyDescent="0.4">
      <c r="A21" s="389"/>
      <c r="B21" s="406" t="str">
        <f>IF(B22="","",IF(B22&gt;D22,"○",IF(B22=0,"×","△")))</f>
        <v>○</v>
      </c>
      <c r="C21" s="239"/>
      <c r="D21" s="240"/>
      <c r="E21" s="241" t="str">
        <f>IF(E22="","",IF(E22&gt;G22,"○",IF(E22=0,"×","△")))</f>
        <v>×</v>
      </c>
      <c r="F21" s="239"/>
      <c r="G21" s="240"/>
      <c r="H21" s="241" t="str">
        <f>IF(H22="","",IF(H22&gt;J22,"○",IF(H22=0,"×","△")))</f>
        <v>△</v>
      </c>
      <c r="I21" s="239"/>
      <c r="J21" s="240"/>
      <c r="K21" s="248"/>
      <c r="L21" s="249"/>
      <c r="M21" s="250"/>
      <c r="N21" s="241" t="str">
        <f>IF(N22="","",IF(N22&gt;P22,"○",IF(N22=0,"×","△")))</f>
        <v>△</v>
      </c>
      <c r="O21" s="239"/>
      <c r="P21" s="402"/>
      <c r="Q21" s="399"/>
      <c r="R21" s="427"/>
      <c r="S21" s="427"/>
      <c r="T21" s="427"/>
      <c r="U21" s="237"/>
    </row>
    <row r="22" spans="1:21" ht="24.75" x14ac:dyDescent="0.4">
      <c r="A22" s="390"/>
      <c r="B22" s="105">
        <f>IF(M10="","",M10)</f>
        <v>20</v>
      </c>
      <c r="C22" s="98" t="s">
        <v>54</v>
      </c>
      <c r="D22" s="98">
        <f>IF(K10="","",K10)</f>
        <v>0</v>
      </c>
      <c r="E22" s="99">
        <f>IF(M14="","",M14)</f>
        <v>0</v>
      </c>
      <c r="F22" s="98" t="s">
        <v>54</v>
      </c>
      <c r="G22" s="98">
        <f>IF(K14="","",K14)</f>
        <v>0</v>
      </c>
      <c r="H22" s="99">
        <f>IF(M18="","",M18)</f>
        <v>63</v>
      </c>
      <c r="I22" s="98" t="s">
        <v>54</v>
      </c>
      <c r="J22" s="98">
        <f>IF(K18="","",K18)</f>
        <v>88</v>
      </c>
      <c r="K22" s="251"/>
      <c r="L22" s="252"/>
      <c r="M22" s="253"/>
      <c r="N22" s="98">
        <v>63</v>
      </c>
      <c r="O22" s="98" t="s">
        <v>54</v>
      </c>
      <c r="P22" s="107">
        <v>67</v>
      </c>
      <c r="Q22" s="400"/>
      <c r="R22" s="428"/>
      <c r="S22" s="428"/>
      <c r="T22" s="428"/>
      <c r="U22" s="238"/>
    </row>
    <row r="23" spans="1:21" ht="24.75" x14ac:dyDescent="0.4">
      <c r="A23" s="395" t="s">
        <v>26</v>
      </c>
      <c r="B23" s="396" t="str">
        <f>IF(B24="","",IF(B24&gt;D24,"○",IF(B24=0,"×","△")))</f>
        <v>○</v>
      </c>
      <c r="C23" s="260"/>
      <c r="D23" s="261"/>
      <c r="E23" s="262" t="str">
        <f>IF(E24="","",IF(E24&gt;G24,"○",IF(E24=0,"×","△")))</f>
        <v>△</v>
      </c>
      <c r="F23" s="260"/>
      <c r="G23" s="261"/>
      <c r="H23" s="262" t="str">
        <f>IF(H24="","",IF(H24&gt;J24,"○",IF(H24=0,"×","△")))</f>
        <v>△</v>
      </c>
      <c r="I23" s="260"/>
      <c r="J23" s="261"/>
      <c r="K23" s="262" t="str">
        <f>IF(K24="","",IF(K24&gt;M24,"○",IF(K24=0,"×","△")))</f>
        <v>○</v>
      </c>
      <c r="L23" s="260"/>
      <c r="M23" s="261"/>
      <c r="N23" s="408"/>
      <c r="O23" s="409"/>
      <c r="P23" s="410"/>
      <c r="Q23" s="401">
        <f>IF(COUNTIF($B23:$P23,"○")+COUNTIF($B25:$P25,"○")+COUNTIF($B23:$P23,"△")+COUNTIF($B25:$P25,"△")+COUNTIF($B23:$P23,"×")+COUNTIF($B25:$P25,"×")&lt;1,"",COUNTIF($B23:$P23,"○")*2+COUNTIF($B25:$P25,"○")*2+COUNTIF($B23:$P23,"△")+COUNTIF($B25:$P25,"△"))</f>
        <v>12</v>
      </c>
      <c r="R23" s="429">
        <f t="shared" ref="R23" si="5">IF(SUM(B24,E24,H24,K24,N24,B26,E26,K26,N26,H26)=0,"",SUM(B24,E24,H24,K24,N24,B26,E26,K26,N26,H26))</f>
        <v>556</v>
      </c>
      <c r="S23" s="429">
        <f>IF(SUM(D24,G24,J24,M24,P24,D26,G26,J26,M26,P26)=0,"",SUM(D24,G24,J24,M24,P24,D26,G26,J26,M26,P26))</f>
        <v>609</v>
      </c>
      <c r="T23" s="429">
        <f>IFERROR(R23-S23,"")</f>
        <v>-53</v>
      </c>
      <c r="U23" s="259">
        <v>1</v>
      </c>
    </row>
    <row r="24" spans="1:21" ht="24.75" x14ac:dyDescent="0.4">
      <c r="A24" s="389"/>
      <c r="B24" s="161">
        <f>IF(P8="","",P8)</f>
        <v>89</v>
      </c>
      <c r="C24" s="100" t="s">
        <v>54</v>
      </c>
      <c r="D24" s="100">
        <f>IF(N8="","",N8)</f>
        <v>74</v>
      </c>
      <c r="E24" s="148">
        <f>IF(P12="","",P12)</f>
        <v>41</v>
      </c>
      <c r="F24" s="100" t="s">
        <v>54</v>
      </c>
      <c r="G24" s="100">
        <f>IF(N12="","",N12)</f>
        <v>68</v>
      </c>
      <c r="H24" s="148">
        <f>IF(P16="","",P16)</f>
        <v>81</v>
      </c>
      <c r="I24" s="100" t="s">
        <v>54</v>
      </c>
      <c r="J24" s="100">
        <f>IF(N16="","",N16)</f>
        <v>109</v>
      </c>
      <c r="K24" s="148">
        <f>IF(P20="","",P20)</f>
        <v>60</v>
      </c>
      <c r="L24" s="100" t="s">
        <v>54</v>
      </c>
      <c r="M24" s="100">
        <f>IF(N20="","",N20)</f>
        <v>57</v>
      </c>
      <c r="N24" s="411"/>
      <c r="O24" s="223"/>
      <c r="P24" s="412"/>
      <c r="Q24" s="383"/>
      <c r="R24" s="424"/>
      <c r="S24" s="424"/>
      <c r="T24" s="424"/>
      <c r="U24" s="213"/>
    </row>
    <row r="25" spans="1:21" ht="24.75" x14ac:dyDescent="0.4">
      <c r="A25" s="389"/>
      <c r="B25" s="405" t="str">
        <f>IF(B26="","",IF(B26&gt;D26,"○",IF(B26=0,"×","△")))</f>
        <v>△</v>
      </c>
      <c r="C25" s="216"/>
      <c r="D25" s="217"/>
      <c r="E25" s="215" t="str">
        <f>IF(E26="","",IF(E26&gt;G26,"○",IF(E26=0,"×","△")))</f>
        <v>△</v>
      </c>
      <c r="F25" s="216"/>
      <c r="G25" s="217"/>
      <c r="H25" s="215" t="str">
        <f>IF(H26="","",IF(H26&gt;J26,"○",IF(H26=0,"×","△")))</f>
        <v>○</v>
      </c>
      <c r="I25" s="216"/>
      <c r="J25" s="217"/>
      <c r="K25" s="215" t="str">
        <f>IF(K26="","",IF(K26&gt;M26,"○",IF(K26=0,"×","△")))</f>
        <v>○</v>
      </c>
      <c r="L25" s="216"/>
      <c r="M25" s="217"/>
      <c r="N25" s="411"/>
      <c r="O25" s="223"/>
      <c r="P25" s="412"/>
      <c r="Q25" s="383"/>
      <c r="R25" s="424"/>
      <c r="S25" s="424"/>
      <c r="T25" s="424"/>
      <c r="U25" s="213"/>
    </row>
    <row r="26" spans="1:21" ht="25.5" thickBot="1" x14ac:dyDescent="0.45">
      <c r="A26" s="407"/>
      <c r="B26" s="109">
        <f>IF(P10="","",P10)</f>
        <v>74</v>
      </c>
      <c r="C26" s="110" t="s">
        <v>54</v>
      </c>
      <c r="D26" s="110">
        <f>IF(N10="","",N10)</f>
        <v>81</v>
      </c>
      <c r="E26" s="111">
        <f>IF(P14="","",P14)</f>
        <v>43</v>
      </c>
      <c r="F26" s="110" t="s">
        <v>54</v>
      </c>
      <c r="G26" s="110">
        <f>IF(N14="","",N14)</f>
        <v>72</v>
      </c>
      <c r="H26" s="111">
        <f>IF(P18="","",P18)</f>
        <v>101</v>
      </c>
      <c r="I26" s="110" t="s">
        <v>54</v>
      </c>
      <c r="J26" s="110">
        <f>IF(N18="","",N18)</f>
        <v>85</v>
      </c>
      <c r="K26" s="111">
        <f>IF(P22="","",P22)</f>
        <v>67</v>
      </c>
      <c r="L26" s="110" t="s">
        <v>54</v>
      </c>
      <c r="M26" s="110">
        <f>IF(N22="","",N22)</f>
        <v>63</v>
      </c>
      <c r="N26" s="413"/>
      <c r="O26" s="414"/>
      <c r="P26" s="415"/>
      <c r="Q26" s="416"/>
      <c r="R26" s="430"/>
      <c r="S26" s="430"/>
      <c r="T26" s="430"/>
      <c r="U26" s="418"/>
    </row>
    <row r="27" spans="1:21" s="22" customFormat="1" ht="20.25" thickTop="1" x14ac:dyDescent="0.4"/>
    <row r="28" spans="1:21" s="23" customFormat="1" ht="19.5" x14ac:dyDescent="0.4">
      <c r="A28" s="23" t="s">
        <v>8</v>
      </c>
    </row>
    <row r="29" spans="1:21" s="22" customFormat="1" ht="19.5" x14ac:dyDescent="0.4">
      <c r="A29" s="22" t="s">
        <v>93</v>
      </c>
    </row>
    <row r="30" spans="1:21" s="22" customFormat="1" ht="19.5" x14ac:dyDescent="0.4">
      <c r="A30" s="22" t="s">
        <v>94</v>
      </c>
    </row>
    <row r="31" spans="1:21" s="22" customFormat="1" ht="19.5" x14ac:dyDescent="0.4">
      <c r="A31" s="22" t="s">
        <v>95</v>
      </c>
    </row>
    <row r="32" spans="1:21" s="22" customFormat="1" ht="19.5" x14ac:dyDescent="0.4">
      <c r="A32" s="22" t="s">
        <v>96</v>
      </c>
    </row>
    <row r="33" spans="1:30" s="22" customFormat="1" ht="19.5" x14ac:dyDescent="0.4">
      <c r="A33" s="22" t="s">
        <v>93</v>
      </c>
    </row>
    <row r="34" spans="1:30" s="22" customFormat="1" ht="19.5" x14ac:dyDescent="0.4">
      <c r="A34" s="22" t="s">
        <v>9</v>
      </c>
    </row>
    <row r="35" spans="1:30" s="15" customFormat="1" ht="22.5" x14ac:dyDescent="0.4">
      <c r="A35" s="24" t="s">
        <v>10</v>
      </c>
      <c r="B35" s="422" t="str">
        <f t="shared" ref="B35:B42" si="6">IF(E44="","",VLOOKUP(E44,$B$44:$C$50,2,FALSE))</f>
        <v>高　　田</v>
      </c>
      <c r="C35" s="422"/>
      <c r="D35" s="25" t="s">
        <v>54</v>
      </c>
      <c r="E35" s="422" t="str">
        <f t="shared" ref="E35:E42" si="7">IF(F44="","",VLOOKUP(F44,$B$44:$C$50,2,FALSE))</f>
        <v>専大北上</v>
      </c>
      <c r="F35" s="422"/>
      <c r="G35" s="419" t="str">
        <f t="shared" ref="G35:G42" si="8">IF(G44="","",VLOOKUP(G44,$B$44:$C$50,2,FALSE))</f>
        <v>一関工業２nd</v>
      </c>
      <c r="H35" s="419"/>
      <c r="I35" s="26" t="s">
        <v>54</v>
      </c>
      <c r="J35" s="419" t="str">
        <f t="shared" ref="J35:J42" si="9">IF(H44="","",VLOOKUP(H44,$B$44:$C$50,2,FALSE))</f>
        <v>黒沢尻北</v>
      </c>
      <c r="K35" s="419"/>
      <c r="L35" s="422" t="str">
        <f t="shared" ref="L35:L42" si="10">IF(I44="","",VLOOKUP(I44,$B$44:$C$50,2,FALSE))</f>
        <v>高　　田</v>
      </c>
      <c r="M35" s="422"/>
      <c r="N35" s="25" t="s">
        <v>54</v>
      </c>
      <c r="O35" s="422" t="str">
        <f t="shared" ref="O35:O42" si="11">IF(J44="","",VLOOKUP(J44,$B$44:$C$50,2,FALSE))</f>
        <v>花巻東２nd</v>
      </c>
      <c r="P35" s="422"/>
      <c r="Q35" s="419" t="str">
        <f t="shared" ref="Q35:Q42" si="12">IF(K44="","",VLOOKUP(K44,$B$44:$C$50,2,FALSE))</f>
        <v>専大北上</v>
      </c>
      <c r="R35" s="419"/>
      <c r="S35" s="26" t="s">
        <v>54</v>
      </c>
      <c r="T35" s="419" t="str">
        <f t="shared" ref="T35:T42" si="13">IF(L44="","",VLOOKUP(L44,$B$44:$C$50,2,FALSE))</f>
        <v>黒沢尻北</v>
      </c>
      <c r="U35" s="419"/>
      <c r="Y35" s="18"/>
      <c r="Z35" s="18"/>
      <c r="AA35" s="18"/>
      <c r="AD35" s="18"/>
    </row>
    <row r="36" spans="1:30" s="15" customFormat="1" ht="22.5" x14ac:dyDescent="0.4">
      <c r="A36" s="27"/>
      <c r="B36" s="420" t="str">
        <f t="shared" si="6"/>
        <v>一関工業２nd</v>
      </c>
      <c r="C36" s="420"/>
      <c r="D36" s="28" t="s">
        <v>54</v>
      </c>
      <c r="E36" s="420" t="str">
        <f t="shared" si="7"/>
        <v>花巻東２nd</v>
      </c>
      <c r="F36" s="420"/>
      <c r="G36" s="421" t="str">
        <f t="shared" si="8"/>
        <v/>
      </c>
      <c r="H36" s="421"/>
      <c r="I36" s="29"/>
      <c r="J36" s="421" t="str">
        <f t="shared" si="9"/>
        <v/>
      </c>
      <c r="K36" s="421"/>
      <c r="L36" s="420" t="str">
        <f t="shared" si="10"/>
        <v/>
      </c>
      <c r="M36" s="420"/>
      <c r="N36" s="28"/>
      <c r="O36" s="420" t="str">
        <f t="shared" si="11"/>
        <v/>
      </c>
      <c r="P36" s="420"/>
      <c r="Q36" s="421" t="str">
        <f t="shared" si="12"/>
        <v/>
      </c>
      <c r="R36" s="421"/>
      <c r="S36" s="29"/>
      <c r="T36" s="421" t="str">
        <f t="shared" si="13"/>
        <v/>
      </c>
      <c r="U36" s="421"/>
      <c r="Y36" s="18"/>
      <c r="Z36" s="18"/>
      <c r="AA36" s="18"/>
      <c r="AD36" s="18"/>
    </row>
    <row r="37" spans="1:30" s="15" customFormat="1" ht="22.5" x14ac:dyDescent="0.4">
      <c r="A37" s="15" t="s">
        <v>12</v>
      </c>
      <c r="B37" s="279" t="str">
        <f t="shared" si="6"/>
        <v>高　　田</v>
      </c>
      <c r="C37" s="279"/>
      <c r="D37" s="16" t="s">
        <v>54</v>
      </c>
      <c r="E37" s="279" t="str">
        <f t="shared" si="7"/>
        <v>一関工業２nd</v>
      </c>
      <c r="F37" s="279"/>
      <c r="G37" s="280" t="str">
        <f t="shared" si="8"/>
        <v>専大北上</v>
      </c>
      <c r="H37" s="280"/>
      <c r="I37" s="17" t="s">
        <v>54</v>
      </c>
      <c r="J37" s="280" t="str">
        <f t="shared" si="9"/>
        <v>花巻東２nd</v>
      </c>
      <c r="K37" s="280"/>
      <c r="L37" s="279" t="str">
        <f t="shared" si="10"/>
        <v>黒沢尻北</v>
      </c>
      <c r="M37" s="279"/>
      <c r="N37" s="16" t="s">
        <v>54</v>
      </c>
      <c r="O37" s="279" t="str">
        <f t="shared" si="11"/>
        <v>花巻東２nd</v>
      </c>
      <c r="P37" s="279"/>
      <c r="Q37" s="280" t="str">
        <f t="shared" si="12"/>
        <v>専大北上</v>
      </c>
      <c r="R37" s="280"/>
      <c r="S37" s="17" t="s">
        <v>54</v>
      </c>
      <c r="T37" s="280" t="str">
        <f t="shared" si="13"/>
        <v>一関工業２nd</v>
      </c>
      <c r="U37" s="280"/>
      <c r="Y37" s="18"/>
      <c r="Z37" s="18"/>
      <c r="AA37" s="18"/>
      <c r="AD37" s="18"/>
    </row>
    <row r="38" spans="1:30" s="15" customFormat="1" ht="22.5" x14ac:dyDescent="0.4">
      <c r="B38" s="279" t="str">
        <f t="shared" si="6"/>
        <v>高　　田</v>
      </c>
      <c r="C38" s="279"/>
      <c r="D38" s="16" t="s">
        <v>54</v>
      </c>
      <c r="E38" s="279" t="str">
        <f t="shared" si="7"/>
        <v>黒沢尻北</v>
      </c>
      <c r="F38" s="279"/>
      <c r="G38" s="280" t="str">
        <f t="shared" si="8"/>
        <v/>
      </c>
      <c r="H38" s="280"/>
      <c r="I38" s="17"/>
      <c r="J38" s="280" t="str">
        <f t="shared" si="9"/>
        <v/>
      </c>
      <c r="K38" s="280"/>
      <c r="L38" s="279" t="str">
        <f t="shared" si="10"/>
        <v/>
      </c>
      <c r="M38" s="279"/>
      <c r="N38" s="16"/>
      <c r="O38" s="279" t="str">
        <f t="shared" si="11"/>
        <v/>
      </c>
      <c r="P38" s="279"/>
      <c r="Q38" s="280" t="str">
        <f t="shared" si="12"/>
        <v/>
      </c>
      <c r="R38" s="280"/>
      <c r="S38" s="17"/>
      <c r="T38" s="280" t="str">
        <f t="shared" si="13"/>
        <v/>
      </c>
      <c r="U38" s="280"/>
      <c r="Y38" s="18"/>
      <c r="Z38" s="18"/>
      <c r="AA38" s="18"/>
      <c r="AD38" s="18"/>
    </row>
    <row r="39" spans="1:30" s="15" customFormat="1" ht="22.5" x14ac:dyDescent="0.4">
      <c r="A39" s="24" t="s">
        <v>13</v>
      </c>
      <c r="B39" s="422" t="str">
        <f t="shared" si="6"/>
        <v>高　　田</v>
      </c>
      <c r="C39" s="422"/>
      <c r="D39" s="25" t="s">
        <v>54</v>
      </c>
      <c r="E39" s="422" t="str">
        <f t="shared" si="7"/>
        <v>専大北上</v>
      </c>
      <c r="F39" s="422"/>
      <c r="G39" s="419" t="str">
        <f t="shared" si="8"/>
        <v>一関工業２nd</v>
      </c>
      <c r="H39" s="419"/>
      <c r="I39" s="26" t="s">
        <v>54</v>
      </c>
      <c r="J39" s="419" t="str">
        <f t="shared" si="9"/>
        <v>黒沢尻北</v>
      </c>
      <c r="K39" s="419"/>
      <c r="L39" s="422" t="str">
        <f t="shared" si="10"/>
        <v>高　　田</v>
      </c>
      <c r="M39" s="422"/>
      <c r="N39" s="25" t="s">
        <v>54</v>
      </c>
      <c r="O39" s="422" t="str">
        <f t="shared" si="11"/>
        <v>花巻東２nd</v>
      </c>
      <c r="P39" s="422"/>
      <c r="Q39" s="419" t="str">
        <f t="shared" si="12"/>
        <v>専大北上</v>
      </c>
      <c r="R39" s="419"/>
      <c r="S39" s="26" t="s">
        <v>54</v>
      </c>
      <c r="T39" s="419" t="str">
        <f t="shared" si="13"/>
        <v>黒沢尻北</v>
      </c>
      <c r="U39" s="419"/>
      <c r="Y39" s="18"/>
      <c r="Z39" s="18"/>
      <c r="AA39" s="18"/>
      <c r="AD39" s="18"/>
    </row>
    <row r="40" spans="1:30" s="15" customFormat="1" ht="22.5" x14ac:dyDescent="0.4">
      <c r="A40" s="27"/>
      <c r="B40" s="420" t="str">
        <f t="shared" si="6"/>
        <v>一関工業２nd</v>
      </c>
      <c r="C40" s="420"/>
      <c r="D40" s="28" t="s">
        <v>54</v>
      </c>
      <c r="E40" s="420" t="str">
        <f t="shared" si="7"/>
        <v>花巻東２nd</v>
      </c>
      <c r="F40" s="420"/>
      <c r="G40" s="421" t="str">
        <f t="shared" si="8"/>
        <v/>
      </c>
      <c r="H40" s="421"/>
      <c r="I40" s="29"/>
      <c r="J40" s="421" t="str">
        <f t="shared" si="9"/>
        <v/>
      </c>
      <c r="K40" s="421"/>
      <c r="L40" s="420" t="str">
        <f t="shared" si="10"/>
        <v/>
      </c>
      <c r="M40" s="420"/>
      <c r="N40" s="28"/>
      <c r="O40" s="420" t="str">
        <f t="shared" si="11"/>
        <v/>
      </c>
      <c r="P40" s="420"/>
      <c r="Q40" s="421" t="str">
        <f t="shared" si="12"/>
        <v/>
      </c>
      <c r="R40" s="421"/>
      <c r="S40" s="29"/>
      <c r="T40" s="421" t="str">
        <f t="shared" si="13"/>
        <v/>
      </c>
      <c r="U40" s="421"/>
    </row>
    <row r="41" spans="1:30" s="15" customFormat="1" ht="22.5" x14ac:dyDescent="0.4">
      <c r="A41" s="15" t="s">
        <v>14</v>
      </c>
      <c r="B41" s="279" t="str">
        <f t="shared" si="6"/>
        <v>高　　田</v>
      </c>
      <c r="C41" s="279"/>
      <c r="D41" s="16" t="s">
        <v>54</v>
      </c>
      <c r="E41" s="279" t="str">
        <f t="shared" si="7"/>
        <v>一関工業２nd</v>
      </c>
      <c r="F41" s="279"/>
      <c r="G41" s="280" t="str">
        <f t="shared" si="8"/>
        <v>専大北上</v>
      </c>
      <c r="H41" s="280"/>
      <c r="I41" s="17" t="s">
        <v>54</v>
      </c>
      <c r="J41" s="280" t="str">
        <f t="shared" si="9"/>
        <v>花巻東２nd</v>
      </c>
      <c r="K41" s="280"/>
      <c r="L41" s="279" t="str">
        <f t="shared" si="10"/>
        <v>黒沢尻北</v>
      </c>
      <c r="M41" s="279"/>
      <c r="N41" s="16" t="s">
        <v>54</v>
      </c>
      <c r="O41" s="279" t="str">
        <f t="shared" si="11"/>
        <v>花巻東２nd</v>
      </c>
      <c r="P41" s="279"/>
      <c r="Q41" s="280" t="str">
        <f t="shared" si="12"/>
        <v>専大北上</v>
      </c>
      <c r="R41" s="280"/>
      <c r="S41" s="17" t="s">
        <v>54</v>
      </c>
      <c r="T41" s="280" t="str">
        <f t="shared" si="13"/>
        <v>一関工業２nd</v>
      </c>
      <c r="U41" s="280"/>
    </row>
    <row r="42" spans="1:30" s="15" customFormat="1" ht="22.5" x14ac:dyDescent="0.4">
      <c r="B42" s="279" t="str">
        <f t="shared" si="6"/>
        <v>高　　田</v>
      </c>
      <c r="C42" s="279"/>
      <c r="D42" s="16" t="s">
        <v>54</v>
      </c>
      <c r="E42" s="279" t="str">
        <f t="shared" si="7"/>
        <v>黒沢尻北</v>
      </c>
      <c r="F42" s="279"/>
      <c r="G42" s="280" t="str">
        <f t="shared" si="8"/>
        <v/>
      </c>
      <c r="H42" s="280"/>
      <c r="I42" s="17"/>
      <c r="J42" s="280" t="str">
        <f t="shared" si="9"/>
        <v/>
      </c>
      <c r="K42" s="280"/>
      <c r="L42" s="279" t="str">
        <f t="shared" si="10"/>
        <v/>
      </c>
      <c r="M42" s="279"/>
      <c r="N42" s="16"/>
      <c r="O42" s="279" t="str">
        <f t="shared" si="11"/>
        <v/>
      </c>
      <c r="P42" s="279"/>
      <c r="Q42" s="280" t="str">
        <f t="shared" si="12"/>
        <v/>
      </c>
      <c r="R42" s="280"/>
      <c r="S42" s="17"/>
      <c r="T42" s="280" t="str">
        <f t="shared" si="13"/>
        <v/>
      </c>
      <c r="U42" s="280"/>
    </row>
    <row r="43" spans="1:30" s="5" customFormat="1" ht="24.75" x14ac:dyDescent="0.4"/>
    <row r="44" spans="1:30" x14ac:dyDescent="0.4">
      <c r="B44" s="1">
        <v>1</v>
      </c>
      <c r="C44" s="1" t="str">
        <f>B6</f>
        <v>高　　田</v>
      </c>
      <c r="D44" s="1">
        <v>1</v>
      </c>
      <c r="E44" s="1">
        <v>1</v>
      </c>
      <c r="F44" s="1">
        <v>2</v>
      </c>
      <c r="G44" s="1">
        <v>3</v>
      </c>
      <c r="H44" s="1">
        <v>4</v>
      </c>
      <c r="I44" s="1">
        <v>1</v>
      </c>
      <c r="J44" s="1">
        <v>5</v>
      </c>
      <c r="K44" s="1">
        <v>2</v>
      </c>
      <c r="L44" s="1">
        <v>4</v>
      </c>
      <c r="O44" s="1">
        <v>1</v>
      </c>
      <c r="P44" s="1">
        <v>8</v>
      </c>
    </row>
    <row r="45" spans="1:30" x14ac:dyDescent="0.4">
      <c r="B45" s="1">
        <v>2</v>
      </c>
      <c r="C45" s="1" t="str">
        <f>E6</f>
        <v>専大北上</v>
      </c>
      <c r="D45" s="1">
        <v>1</v>
      </c>
      <c r="E45" s="1">
        <v>3</v>
      </c>
      <c r="F45" s="1">
        <v>5</v>
      </c>
      <c r="O45" s="1">
        <v>2</v>
      </c>
      <c r="P45" s="1">
        <v>8</v>
      </c>
    </row>
    <row r="46" spans="1:30" x14ac:dyDescent="0.4">
      <c r="B46" s="1">
        <v>3</v>
      </c>
      <c r="C46" s="1" t="str">
        <f>H6</f>
        <v>一関工業２nd</v>
      </c>
      <c r="D46" s="1">
        <v>2</v>
      </c>
      <c r="E46" s="1">
        <v>1</v>
      </c>
      <c r="F46" s="1">
        <v>3</v>
      </c>
      <c r="G46" s="1">
        <v>2</v>
      </c>
      <c r="H46" s="1">
        <v>5</v>
      </c>
      <c r="I46" s="1">
        <v>4</v>
      </c>
      <c r="J46" s="1">
        <v>5</v>
      </c>
      <c r="K46" s="1">
        <v>2</v>
      </c>
      <c r="L46" s="1">
        <v>3</v>
      </c>
      <c r="O46" s="1">
        <v>3</v>
      </c>
      <c r="P46" s="1">
        <v>8</v>
      </c>
    </row>
    <row r="47" spans="1:30" x14ac:dyDescent="0.4">
      <c r="B47" s="1">
        <v>4</v>
      </c>
      <c r="C47" s="1" t="str">
        <f>K6</f>
        <v>黒沢尻北</v>
      </c>
      <c r="D47" s="1">
        <v>2</v>
      </c>
      <c r="E47" s="1">
        <v>1</v>
      </c>
      <c r="F47" s="1">
        <v>4</v>
      </c>
      <c r="O47" s="1">
        <v>4</v>
      </c>
      <c r="P47" s="1">
        <v>8</v>
      </c>
    </row>
    <row r="48" spans="1:30" x14ac:dyDescent="0.4">
      <c r="B48" s="1">
        <v>5</v>
      </c>
      <c r="C48" s="1" t="str">
        <f>N6</f>
        <v>花巻東２nd</v>
      </c>
      <c r="D48" s="1">
        <v>3</v>
      </c>
      <c r="E48" s="1">
        <v>1</v>
      </c>
      <c r="F48" s="1">
        <v>2</v>
      </c>
      <c r="G48" s="1">
        <v>3</v>
      </c>
      <c r="H48" s="1">
        <v>4</v>
      </c>
      <c r="I48" s="1">
        <v>1</v>
      </c>
      <c r="J48" s="1">
        <v>5</v>
      </c>
      <c r="K48" s="1">
        <v>2</v>
      </c>
      <c r="L48" s="1">
        <v>4</v>
      </c>
      <c r="O48" s="1">
        <v>5</v>
      </c>
      <c r="P48" s="1">
        <v>8</v>
      </c>
    </row>
    <row r="49" spans="2:15" x14ac:dyDescent="0.4">
      <c r="B49" s="1">
        <v>6</v>
      </c>
      <c r="D49" s="1">
        <v>3</v>
      </c>
      <c r="E49" s="1">
        <v>3</v>
      </c>
      <c r="F49" s="1">
        <v>5</v>
      </c>
      <c r="O49" s="1">
        <v>6</v>
      </c>
    </row>
    <row r="50" spans="2:15" x14ac:dyDescent="0.4">
      <c r="B50" s="1">
        <v>7</v>
      </c>
      <c r="D50" s="1">
        <v>4</v>
      </c>
      <c r="E50" s="1">
        <v>1</v>
      </c>
      <c r="F50" s="1">
        <v>3</v>
      </c>
      <c r="G50" s="1">
        <v>2</v>
      </c>
      <c r="H50" s="1">
        <v>5</v>
      </c>
      <c r="I50" s="1">
        <v>4</v>
      </c>
      <c r="J50" s="1">
        <v>5</v>
      </c>
      <c r="K50" s="1">
        <v>2</v>
      </c>
      <c r="L50" s="1">
        <v>3</v>
      </c>
    </row>
    <row r="51" spans="2:15" x14ac:dyDescent="0.4">
      <c r="D51" s="1">
        <v>4</v>
      </c>
      <c r="E51" s="1">
        <v>1</v>
      </c>
      <c r="F51" s="1">
        <v>4</v>
      </c>
    </row>
  </sheetData>
  <mergeCells count="159">
    <mergeCell ref="N5:P5"/>
    <mergeCell ref="Q41:R41"/>
    <mergeCell ref="T41:U41"/>
    <mergeCell ref="B42:C42"/>
    <mergeCell ref="E42:F42"/>
    <mergeCell ref="G42:H42"/>
    <mergeCell ref="J42:K42"/>
    <mergeCell ref="L42:M42"/>
    <mergeCell ref="O42:P42"/>
    <mergeCell ref="Q42:R42"/>
    <mergeCell ref="T42:U42"/>
    <mergeCell ref="B41:C41"/>
    <mergeCell ref="E41:F41"/>
    <mergeCell ref="G41:H41"/>
    <mergeCell ref="J41:K41"/>
    <mergeCell ref="L41:M41"/>
    <mergeCell ref="O41:P41"/>
    <mergeCell ref="Q39:R39"/>
    <mergeCell ref="T39:U39"/>
    <mergeCell ref="B40:C40"/>
    <mergeCell ref="E40:F40"/>
    <mergeCell ref="G40:H40"/>
    <mergeCell ref="J40:K40"/>
    <mergeCell ref="L40:M40"/>
    <mergeCell ref="O40:P40"/>
    <mergeCell ref="Q40:R40"/>
    <mergeCell ref="T40:U40"/>
    <mergeCell ref="B39:C39"/>
    <mergeCell ref="E39:F39"/>
    <mergeCell ref="G39:H39"/>
    <mergeCell ref="J39:K39"/>
    <mergeCell ref="L39:M39"/>
    <mergeCell ref="O39:P39"/>
    <mergeCell ref="Q37:R37"/>
    <mergeCell ref="T37:U37"/>
    <mergeCell ref="B38:C38"/>
    <mergeCell ref="E38:F38"/>
    <mergeCell ref="G38:H38"/>
    <mergeCell ref="J38:K38"/>
    <mergeCell ref="L38:M38"/>
    <mergeCell ref="O38:P38"/>
    <mergeCell ref="Q38:R38"/>
    <mergeCell ref="T38:U38"/>
    <mergeCell ref="B37:C37"/>
    <mergeCell ref="E37:F37"/>
    <mergeCell ref="G37:H37"/>
    <mergeCell ref="J37:K37"/>
    <mergeCell ref="L37:M37"/>
    <mergeCell ref="O37:P37"/>
    <mergeCell ref="Q35:R35"/>
    <mergeCell ref="T35:U35"/>
    <mergeCell ref="B36:C36"/>
    <mergeCell ref="E36:F36"/>
    <mergeCell ref="G36:H36"/>
    <mergeCell ref="J36:K36"/>
    <mergeCell ref="L36:M36"/>
    <mergeCell ref="O36:P36"/>
    <mergeCell ref="Q36:R36"/>
    <mergeCell ref="T36:U36"/>
    <mergeCell ref="B35:C35"/>
    <mergeCell ref="E35:F35"/>
    <mergeCell ref="G35:H35"/>
    <mergeCell ref="J35:K35"/>
    <mergeCell ref="L35:M35"/>
    <mergeCell ref="O35:P35"/>
    <mergeCell ref="Q23:Q26"/>
    <mergeCell ref="R23:R26"/>
    <mergeCell ref="S23:S26"/>
    <mergeCell ref="T23:T26"/>
    <mergeCell ref="U23:U26"/>
    <mergeCell ref="B25:D25"/>
    <mergeCell ref="E25:G25"/>
    <mergeCell ref="H25:J25"/>
    <mergeCell ref="K25:M25"/>
    <mergeCell ref="A19:A22"/>
    <mergeCell ref="B19:D19"/>
    <mergeCell ref="E19:G19"/>
    <mergeCell ref="H19:J19"/>
    <mergeCell ref="K19:M22"/>
    <mergeCell ref="N19:P19"/>
    <mergeCell ref="A23:A26"/>
    <mergeCell ref="B23:D23"/>
    <mergeCell ref="E23:G23"/>
    <mergeCell ref="H23:J23"/>
    <mergeCell ref="K23:M23"/>
    <mergeCell ref="N23:P26"/>
    <mergeCell ref="T19:T22"/>
    <mergeCell ref="U19:U22"/>
    <mergeCell ref="B21:D21"/>
    <mergeCell ref="E21:G21"/>
    <mergeCell ref="H21:J21"/>
    <mergeCell ref="N21:P21"/>
    <mergeCell ref="Q19:Q22"/>
    <mergeCell ref="R19:R22"/>
    <mergeCell ref="S19:S22"/>
    <mergeCell ref="T15:T18"/>
    <mergeCell ref="U15:U18"/>
    <mergeCell ref="B17:D17"/>
    <mergeCell ref="E17:G17"/>
    <mergeCell ref="K17:M17"/>
    <mergeCell ref="N17:P17"/>
    <mergeCell ref="T11:T14"/>
    <mergeCell ref="U11:U14"/>
    <mergeCell ref="B13:D13"/>
    <mergeCell ref="H13:J13"/>
    <mergeCell ref="K13:M13"/>
    <mergeCell ref="A15:A18"/>
    <mergeCell ref="B15:D15"/>
    <mergeCell ref="E15:G15"/>
    <mergeCell ref="H15:J18"/>
    <mergeCell ref="K15:M15"/>
    <mergeCell ref="N15:P15"/>
    <mergeCell ref="Q11:Q14"/>
    <mergeCell ref="R11:R14"/>
    <mergeCell ref="S11:S14"/>
    <mergeCell ref="Q15:Q18"/>
    <mergeCell ref="R15:R18"/>
    <mergeCell ref="S15:S18"/>
    <mergeCell ref="N13:P13"/>
    <mergeCell ref="A11:A14"/>
    <mergeCell ref="B11:D11"/>
    <mergeCell ref="E11:G14"/>
    <mergeCell ref="H11:J11"/>
    <mergeCell ref="K11:M11"/>
    <mergeCell ref="N11:P11"/>
    <mergeCell ref="E9:G9"/>
    <mergeCell ref="H9:J9"/>
    <mergeCell ref="K9:M9"/>
    <mergeCell ref="N9:P9"/>
    <mergeCell ref="A7:A10"/>
    <mergeCell ref="B7:D10"/>
    <mergeCell ref="E7:G7"/>
    <mergeCell ref="H7:J7"/>
    <mergeCell ref="K7:M7"/>
    <mergeCell ref="N7:P7"/>
    <mergeCell ref="Q7:Q10"/>
    <mergeCell ref="R7:R10"/>
    <mergeCell ref="S7:S10"/>
    <mergeCell ref="T7:T10"/>
    <mergeCell ref="A1:U1"/>
    <mergeCell ref="B2:C2"/>
    <mergeCell ref="F2:G2"/>
    <mergeCell ref="I2:J2"/>
    <mergeCell ref="O2:Q2"/>
    <mergeCell ref="B6:D6"/>
    <mergeCell ref="E6:G6"/>
    <mergeCell ref="H6:J6"/>
    <mergeCell ref="K6:M6"/>
    <mergeCell ref="N6:P6"/>
    <mergeCell ref="U7:U10"/>
    <mergeCell ref="B4:D4"/>
    <mergeCell ref="B5:D5"/>
    <mergeCell ref="E4:G4"/>
    <mergeCell ref="H4:J4"/>
    <mergeCell ref="K4:M4"/>
    <mergeCell ref="N4:P4"/>
    <mergeCell ref="E5:G5"/>
    <mergeCell ref="H5:J5"/>
    <mergeCell ref="K5:M5"/>
  </mergeCells>
  <phoneticPr fontId="2"/>
  <conditionalFormatting sqref="B7 E7:P10">
    <cfRule type="cellIs" dxfId="111" priority="5" operator="equal">
      <formula>"○"</formula>
    </cfRule>
  </conditionalFormatting>
  <conditionalFormatting sqref="B11:E11 H11:P14 B12:D14">
    <cfRule type="cellIs" dxfId="110" priority="4" operator="equal">
      <formula>"○"</formula>
    </cfRule>
  </conditionalFormatting>
  <conditionalFormatting sqref="B15:H15 K15:P18 B16:G18">
    <cfRule type="cellIs" dxfId="109" priority="3" operator="equal">
      <formula>"○"</formula>
    </cfRule>
  </conditionalFormatting>
  <conditionalFormatting sqref="B19:K19 N19:P22 B20:J22">
    <cfRule type="cellIs" dxfId="108" priority="2" operator="equal">
      <formula>"○"</formula>
    </cfRule>
  </conditionalFormatting>
  <conditionalFormatting sqref="B23:N23 B24:M26">
    <cfRule type="cellIs" dxfId="107" priority="1" operator="equal">
      <formula>"○"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colBreaks count="1" manualBreakCount="1"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4E036-F920-462C-84AC-5551D6970C04}">
  <sheetPr>
    <tabColor rgb="FFFF0000"/>
    <pageSetUpPr fitToPage="1"/>
  </sheetPr>
  <dimension ref="A1:AD51"/>
  <sheetViews>
    <sheetView view="pageBreakPreview" topLeftCell="A4" zoomScale="60" zoomScaleNormal="55" workbookViewId="0">
      <selection activeCell="N11" sqref="N11:P14"/>
    </sheetView>
  </sheetViews>
  <sheetFormatPr defaultColWidth="9" defaultRowHeight="18.75" x14ac:dyDescent="0.4"/>
  <cols>
    <col min="1" max="1" width="18.5" style="1" customWidth="1"/>
    <col min="2" max="21" width="8.5" style="1" customWidth="1"/>
    <col min="22" max="22" width="9" style="1"/>
    <col min="23" max="23" width="4.5" style="1" bestFit="1" customWidth="1"/>
    <col min="24" max="24" width="4" style="1" bestFit="1" customWidth="1"/>
    <col min="25" max="25" width="6" style="1" customWidth="1"/>
    <col min="26" max="26" width="3.5" style="1" bestFit="1" customWidth="1"/>
    <col min="27" max="27" width="4" style="1" bestFit="1" customWidth="1"/>
    <col min="28" max="16384" width="9" style="1"/>
  </cols>
  <sheetData>
    <row r="1" spans="1:21" ht="51" customHeight="1" x14ac:dyDescent="0.4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1:21" ht="31.5" customHeight="1" x14ac:dyDescent="0.4">
      <c r="A2" s="56"/>
      <c r="B2" s="201" t="e">
        <v>#N/A</v>
      </c>
      <c r="C2" s="201"/>
      <c r="D2" s="3" t="s">
        <v>1</v>
      </c>
      <c r="E2" s="19"/>
      <c r="F2" s="284" t="s">
        <v>71</v>
      </c>
      <c r="G2" s="284"/>
      <c r="H2" s="57"/>
      <c r="I2" s="285" t="s">
        <v>27</v>
      </c>
      <c r="J2" s="285"/>
      <c r="K2" s="57" t="s">
        <v>92</v>
      </c>
      <c r="L2" s="56"/>
      <c r="M2" s="57"/>
      <c r="N2" s="56"/>
      <c r="O2" s="285" t="s">
        <v>17</v>
      </c>
      <c r="P2" s="285"/>
      <c r="Q2" s="285"/>
      <c r="R2" s="57" t="s">
        <v>2</v>
      </c>
      <c r="S2" s="56"/>
      <c r="T2" s="56"/>
      <c r="U2" s="56"/>
    </row>
    <row r="3" spans="1:21" ht="15" customHeight="1" x14ac:dyDescent="0.4">
      <c r="A3" s="56"/>
      <c r="B3" s="78"/>
      <c r="C3" s="78"/>
      <c r="D3" s="3"/>
      <c r="E3" s="19"/>
      <c r="F3" s="81"/>
      <c r="G3" s="81"/>
      <c r="H3" s="57"/>
      <c r="I3" s="82"/>
      <c r="J3" s="82"/>
      <c r="K3" s="57"/>
      <c r="L3" s="56"/>
      <c r="M3" s="57"/>
      <c r="N3" s="56"/>
      <c r="O3" s="82"/>
      <c r="P3" s="82"/>
      <c r="Q3" s="82"/>
      <c r="R3" s="57"/>
      <c r="S3" s="56"/>
      <c r="T3" s="56"/>
      <c r="U3" s="56"/>
    </row>
    <row r="4" spans="1:21" s="88" customFormat="1" ht="24" customHeight="1" x14ac:dyDescent="0.4">
      <c r="B4" s="376" t="s">
        <v>86</v>
      </c>
      <c r="C4" s="376"/>
      <c r="D4" s="376"/>
      <c r="E4" s="376" t="s">
        <v>87</v>
      </c>
      <c r="F4" s="376"/>
      <c r="G4" s="376"/>
      <c r="H4" s="376" t="s">
        <v>88</v>
      </c>
      <c r="I4" s="376"/>
      <c r="J4" s="376"/>
      <c r="K4" s="376" t="s">
        <v>89</v>
      </c>
      <c r="L4" s="376"/>
      <c r="M4" s="376"/>
      <c r="N4" s="376" t="s">
        <v>90</v>
      </c>
      <c r="O4" s="376"/>
      <c r="P4" s="376"/>
    </row>
    <row r="5" spans="1:21" s="88" customFormat="1" ht="24" customHeight="1" thickBot="1" x14ac:dyDescent="0.45">
      <c r="B5" s="376" t="str">
        <f>B6</f>
        <v>盛岡第三</v>
      </c>
      <c r="C5" s="376"/>
      <c r="D5" s="376"/>
      <c r="E5" s="376" t="str">
        <f t="shared" ref="E5" si="0">E6</f>
        <v>盛岡北・紫波総合</v>
      </c>
      <c r="F5" s="376"/>
      <c r="G5" s="376"/>
      <c r="H5" s="376" t="str">
        <f t="shared" ref="H5" si="1">H6</f>
        <v>福　　岡</v>
      </c>
      <c r="I5" s="376"/>
      <c r="J5" s="376"/>
      <c r="K5" s="376" t="str">
        <f t="shared" ref="K5" si="2">K6</f>
        <v>久慈東・葛巻</v>
      </c>
      <c r="L5" s="376"/>
      <c r="M5" s="376"/>
      <c r="N5" s="376" t="str">
        <f t="shared" ref="N5" si="3">N6</f>
        <v>久　　慈</v>
      </c>
      <c r="O5" s="376"/>
      <c r="P5" s="376"/>
    </row>
    <row r="6" spans="1:21" ht="66" customHeight="1" thickTop="1" thickBot="1" x14ac:dyDescent="0.45">
      <c r="A6" s="68"/>
      <c r="B6" s="286" t="s">
        <v>56</v>
      </c>
      <c r="C6" s="287" t="e">
        <v>#REF!</v>
      </c>
      <c r="D6" s="288" t="e">
        <v>#REF!</v>
      </c>
      <c r="E6" s="289" t="s">
        <v>79</v>
      </c>
      <c r="F6" s="287" t="e">
        <v>#REF!</v>
      </c>
      <c r="G6" s="288" t="e">
        <v>#REF!</v>
      </c>
      <c r="H6" s="289" t="s">
        <v>43</v>
      </c>
      <c r="I6" s="287" t="e">
        <v>#REF!</v>
      </c>
      <c r="J6" s="288" t="e">
        <v>#REF!</v>
      </c>
      <c r="K6" s="289" t="s">
        <v>80</v>
      </c>
      <c r="L6" s="287" t="e">
        <v>#REF!</v>
      </c>
      <c r="M6" s="288" t="e">
        <v>#REF!</v>
      </c>
      <c r="N6" s="289" t="s">
        <v>18</v>
      </c>
      <c r="O6" s="287" t="e">
        <v>#REF!</v>
      </c>
      <c r="P6" s="290" t="e">
        <v>#REF!</v>
      </c>
      <c r="Q6" s="59" t="s">
        <v>3</v>
      </c>
      <c r="R6" s="60" t="s">
        <v>4</v>
      </c>
      <c r="S6" s="60" t="s">
        <v>5</v>
      </c>
      <c r="T6" s="60" t="s">
        <v>6</v>
      </c>
      <c r="U6" s="61" t="s">
        <v>7</v>
      </c>
    </row>
    <row r="7" spans="1:21" ht="25.5" thickTop="1" x14ac:dyDescent="0.4">
      <c r="A7" s="300" t="str">
        <f>B6</f>
        <v>盛岡第三</v>
      </c>
      <c r="B7" s="303"/>
      <c r="C7" s="304"/>
      <c r="D7" s="305"/>
      <c r="E7" s="312" t="str">
        <f>IF(E8="","",IF(E8&gt;G8,"○",IF(E8=0,"×","△")))</f>
        <v>○</v>
      </c>
      <c r="F7" s="313"/>
      <c r="G7" s="314"/>
      <c r="H7" s="312" t="str">
        <f>IF(H8="","",IF(H8&gt;J8,"○",IF(H8=0,"×","△")))</f>
        <v>○</v>
      </c>
      <c r="I7" s="313"/>
      <c r="J7" s="314"/>
      <c r="K7" s="312" t="str">
        <f>IF(K8="","",IF(K8&gt;M8,"○",IF(K8=0,"×","△")))</f>
        <v>○</v>
      </c>
      <c r="L7" s="313"/>
      <c r="M7" s="314"/>
      <c r="N7" s="312" t="str">
        <f>IF(N8="","",IF(N8&gt;P8,"○",IF(N8=0,"×","△")))</f>
        <v>○</v>
      </c>
      <c r="O7" s="313"/>
      <c r="P7" s="315"/>
      <c r="Q7" s="316">
        <f>IF(COUNTIF($B7:$P7,"○")+COUNTIF($B9:$P9,"○")+COUNTIF($B7:$P7,"△")+COUNTIF($B9:$P9,"△")+COUNTIF($B7:$P7,"×")+COUNTIF($B9:$P9,"×")&lt;1,"",COUNTIF($B7:$P7,"○")*2+COUNTIF($B9:$P9,"○")*2+COUNTIF($B7:$P7,"△")+COUNTIF($B9:$P9,"△"))</f>
        <v>15</v>
      </c>
      <c r="R7" s="293">
        <f>IF(SUM(B8,E8,H8,K8,N8,B10,E10,K10,N10,H10)=0,"",SUM(B8,E8,H8,K8,N8,B10,E10,K10,N10,H10))</f>
        <v>680</v>
      </c>
      <c r="S7" s="293">
        <f>IF(SUM(D8,G8,J8,M8,P8,D10,G10,J10,M10,P10)=0,"",SUM(D8,G8,J8,M8,P8,D10,G10,J10,M10,P10))</f>
        <v>424</v>
      </c>
      <c r="T7" s="293">
        <f>IFERROR(R7-S7,"")</f>
        <v>256</v>
      </c>
      <c r="U7" s="296">
        <v>2</v>
      </c>
    </row>
    <row r="8" spans="1:21" ht="24.75" x14ac:dyDescent="0.4">
      <c r="A8" s="301"/>
      <c r="B8" s="306"/>
      <c r="C8" s="307"/>
      <c r="D8" s="308"/>
      <c r="E8" s="93">
        <v>109</v>
      </c>
      <c r="F8" s="94" t="s">
        <v>54</v>
      </c>
      <c r="G8" s="95">
        <v>37</v>
      </c>
      <c r="H8" s="148">
        <v>70</v>
      </c>
      <c r="I8" s="100" t="s">
        <v>54</v>
      </c>
      <c r="J8" s="100">
        <v>66</v>
      </c>
      <c r="K8" s="148">
        <v>86</v>
      </c>
      <c r="L8" s="100" t="s">
        <v>54</v>
      </c>
      <c r="M8" s="95">
        <v>63</v>
      </c>
      <c r="N8" s="100">
        <v>71</v>
      </c>
      <c r="O8" s="100" t="s">
        <v>54</v>
      </c>
      <c r="P8" s="134">
        <v>38</v>
      </c>
      <c r="Q8" s="317"/>
      <c r="R8" s="294"/>
      <c r="S8" s="294"/>
      <c r="T8" s="294"/>
      <c r="U8" s="297"/>
    </row>
    <row r="9" spans="1:21" ht="24.75" x14ac:dyDescent="0.4">
      <c r="A9" s="301"/>
      <c r="B9" s="306"/>
      <c r="C9" s="307"/>
      <c r="D9" s="308"/>
      <c r="E9" s="215" t="str">
        <f>IF(E10="","",IF(E10&gt;G10,"○",IF(E10=0,"×","△")))</f>
        <v>○</v>
      </c>
      <c r="F9" s="216"/>
      <c r="G9" s="217"/>
      <c r="H9" s="215" t="str">
        <f>IF(H10="","",IF(H10&gt;J10,"○",IF(H10=0,"×","△")))</f>
        <v>△</v>
      </c>
      <c r="I9" s="216"/>
      <c r="J9" s="217"/>
      <c r="K9" s="215" t="str">
        <f>IF(K10="","",IF(K10&gt;M10,"○",IF(K10=0,"×","△")))</f>
        <v>○</v>
      </c>
      <c r="L9" s="216"/>
      <c r="M9" s="217"/>
      <c r="N9" s="215" t="str">
        <f>IF(N10="","",IF(N10&gt;P10,"○",IF(N10=0,"×","△")))</f>
        <v>○</v>
      </c>
      <c r="O9" s="216"/>
      <c r="P9" s="299"/>
      <c r="Q9" s="317"/>
      <c r="R9" s="294"/>
      <c r="S9" s="294"/>
      <c r="T9" s="294"/>
      <c r="U9" s="297"/>
    </row>
    <row r="10" spans="1:21" ht="24.75" x14ac:dyDescent="0.4">
      <c r="A10" s="302"/>
      <c r="B10" s="309"/>
      <c r="C10" s="310"/>
      <c r="D10" s="311"/>
      <c r="E10" s="93">
        <v>108</v>
      </c>
      <c r="F10" s="94" t="s">
        <v>54</v>
      </c>
      <c r="G10" s="95">
        <v>21</v>
      </c>
      <c r="H10" s="96">
        <v>67</v>
      </c>
      <c r="I10" s="97" t="s">
        <v>54</v>
      </c>
      <c r="J10" s="97">
        <v>102</v>
      </c>
      <c r="K10" s="96">
        <v>78</v>
      </c>
      <c r="L10" s="97" t="s">
        <v>54</v>
      </c>
      <c r="M10" s="103">
        <v>48</v>
      </c>
      <c r="N10" s="97">
        <v>91</v>
      </c>
      <c r="O10" s="97" t="s">
        <v>54</v>
      </c>
      <c r="P10" s="128">
        <v>49</v>
      </c>
      <c r="Q10" s="318"/>
      <c r="R10" s="295"/>
      <c r="S10" s="295"/>
      <c r="T10" s="295"/>
      <c r="U10" s="298"/>
    </row>
    <row r="11" spans="1:21" ht="24.75" x14ac:dyDescent="0.4">
      <c r="A11" s="330" t="str">
        <f>E6</f>
        <v>盛岡北・紫波総合</v>
      </c>
      <c r="B11" s="331" t="str">
        <f>IF(B12="","",IF(B12&gt;D12,"○",IF(B12=0,"×","△")))</f>
        <v>△</v>
      </c>
      <c r="C11" s="332"/>
      <c r="D11" s="333"/>
      <c r="E11" s="334"/>
      <c r="F11" s="335"/>
      <c r="G11" s="336"/>
      <c r="H11" s="343" t="str">
        <f>IF(H12="","",IF(H12&gt;J12,"○",IF(H12=0,"×","△")))</f>
        <v>△</v>
      </c>
      <c r="I11" s="332"/>
      <c r="J11" s="333"/>
      <c r="K11" s="343" t="str">
        <f>IF(K12="","",IF(K12&gt;M12,"○",IF(K12=0,"×","△")))</f>
        <v>△</v>
      </c>
      <c r="L11" s="332"/>
      <c r="M11" s="333"/>
      <c r="N11" s="343" t="str">
        <f>IF(N12="","",IF(N12&gt;P12,"○",IF(N12=0,"×","△")))</f>
        <v>△</v>
      </c>
      <c r="O11" s="332"/>
      <c r="P11" s="344"/>
      <c r="Q11" s="345">
        <f>IF(COUNTIF($B11:$P11,"○")+COUNTIF($B13:$P13,"○")+COUNTIF($B11:$P11,"△")+COUNTIF($B13:$P13,"△")+COUNTIF($B11:$P11,"×")+COUNTIF($B13:$P13,"×")&lt;1,"",COUNTIF($B11:$P11,"○")*2+COUNTIF($B13:$P13,"○")*2+COUNTIF($B11:$P11,"△")+COUNTIF($B13:$P13,"△"))</f>
        <v>8</v>
      </c>
      <c r="R11" s="319">
        <f>IF(SUM(B12,E12,H12,K12,N12,B14,E14,K14,N14,H14)=0,"",SUM(B12,E12,H12,K12,N12,B14,E14,K14,N14,H14))</f>
        <v>286</v>
      </c>
      <c r="S11" s="319">
        <f>IF(SUM(D12,G12,J12,M12,P12,D14,G14,J14,M14,P14)=0,"",SUM(D12,G12,J12,M12,P12,D14,G14,J14,M14,P14))</f>
        <v>718</v>
      </c>
      <c r="T11" s="319">
        <f>IFERROR(R11-S11,"")</f>
        <v>-432</v>
      </c>
      <c r="U11" s="322">
        <v>5</v>
      </c>
    </row>
    <row r="12" spans="1:21" ht="24.75" x14ac:dyDescent="0.4">
      <c r="A12" s="301"/>
      <c r="B12" s="151">
        <f>IF(G8="","",G8)</f>
        <v>37</v>
      </c>
      <c r="C12" s="152" t="s">
        <v>54</v>
      </c>
      <c r="D12" s="152">
        <f>IF(E8="","",E8)</f>
        <v>109</v>
      </c>
      <c r="E12" s="337"/>
      <c r="F12" s="338"/>
      <c r="G12" s="339"/>
      <c r="H12" s="152">
        <v>42</v>
      </c>
      <c r="I12" s="152" t="s">
        <v>54</v>
      </c>
      <c r="J12" s="152">
        <v>92</v>
      </c>
      <c r="K12" s="153">
        <v>46</v>
      </c>
      <c r="L12" s="152" t="s">
        <v>54</v>
      </c>
      <c r="M12" s="156">
        <v>67</v>
      </c>
      <c r="N12" s="152">
        <v>51</v>
      </c>
      <c r="O12" s="152" t="s">
        <v>54</v>
      </c>
      <c r="P12" s="154">
        <v>77</v>
      </c>
      <c r="Q12" s="346"/>
      <c r="R12" s="320"/>
      <c r="S12" s="320"/>
      <c r="T12" s="320"/>
      <c r="U12" s="323"/>
    </row>
    <row r="13" spans="1:21" ht="24.75" x14ac:dyDescent="0.4">
      <c r="A13" s="301"/>
      <c r="B13" s="325" t="str">
        <f>IF(B14="","",IF(B14&gt;D14,"○",IF(B14=0,"×","△")))</f>
        <v>△</v>
      </c>
      <c r="C13" s="326"/>
      <c r="D13" s="327"/>
      <c r="E13" s="337"/>
      <c r="F13" s="338"/>
      <c r="G13" s="339"/>
      <c r="H13" s="328" t="str">
        <f>IF(H14="","",IF(H14&gt;J14,"○",IF(H14=0,"×","△")))</f>
        <v>△</v>
      </c>
      <c r="I13" s="326"/>
      <c r="J13" s="327"/>
      <c r="K13" s="328" t="str">
        <f>IF(K14="","",IF(K14&gt;M14,"○",IF(K14=0,"×","△")))</f>
        <v>△</v>
      </c>
      <c r="L13" s="326"/>
      <c r="M13" s="327"/>
      <c r="N13" s="328" t="str">
        <f>IF(N14="","",IF(N14&gt;P14,"○",IF(N14=0,"×","△")))</f>
        <v>△</v>
      </c>
      <c r="O13" s="326"/>
      <c r="P13" s="329"/>
      <c r="Q13" s="346"/>
      <c r="R13" s="320"/>
      <c r="S13" s="320"/>
      <c r="T13" s="320"/>
      <c r="U13" s="323"/>
    </row>
    <row r="14" spans="1:21" ht="24.75" x14ac:dyDescent="0.4">
      <c r="A14" s="302"/>
      <c r="B14" s="129">
        <f>IF(G10="","",G10)</f>
        <v>21</v>
      </c>
      <c r="C14" s="130" t="s">
        <v>54</v>
      </c>
      <c r="D14" s="130">
        <f>IF(E10="","",E10)</f>
        <v>108</v>
      </c>
      <c r="E14" s="340"/>
      <c r="F14" s="341"/>
      <c r="G14" s="342"/>
      <c r="H14" s="130">
        <v>26</v>
      </c>
      <c r="I14" s="130" t="s">
        <v>54</v>
      </c>
      <c r="J14" s="130">
        <v>116</v>
      </c>
      <c r="K14" s="131">
        <v>31</v>
      </c>
      <c r="L14" s="130" t="s">
        <v>54</v>
      </c>
      <c r="M14" s="138">
        <v>78</v>
      </c>
      <c r="N14" s="130">
        <v>32</v>
      </c>
      <c r="O14" s="130" t="s">
        <v>54</v>
      </c>
      <c r="P14" s="132">
        <v>71</v>
      </c>
      <c r="Q14" s="347"/>
      <c r="R14" s="321"/>
      <c r="S14" s="321"/>
      <c r="T14" s="321"/>
      <c r="U14" s="324"/>
    </row>
    <row r="15" spans="1:21" ht="24.75" x14ac:dyDescent="0.4">
      <c r="A15" s="330" t="str">
        <f>H6</f>
        <v>福　　岡</v>
      </c>
      <c r="B15" s="351" t="str">
        <f>IF(B16="","",IF(B16&gt;D16,"○",IF(B16=0,"×","△")))</f>
        <v>△</v>
      </c>
      <c r="C15" s="260"/>
      <c r="D15" s="261"/>
      <c r="E15" s="262" t="str">
        <f>IF(E16="","",IF(E16&gt;G16,"○",IF(E16=0,"×","△")))</f>
        <v>○</v>
      </c>
      <c r="F15" s="260"/>
      <c r="G15" s="261"/>
      <c r="H15" s="352"/>
      <c r="I15" s="353"/>
      <c r="J15" s="354"/>
      <c r="K15" s="262" t="str">
        <f>IF(K16="","",IF(K16&gt;M16,"○",IF(K16=0,"×","△")))</f>
        <v>○</v>
      </c>
      <c r="L15" s="260"/>
      <c r="M15" s="261"/>
      <c r="N15" s="262" t="str">
        <f>IF(N16="","",IF(N16&gt;P16,"○",IF(N16=0,"×","△")))</f>
        <v>○</v>
      </c>
      <c r="O15" s="260"/>
      <c r="P15" s="361"/>
      <c r="Q15" s="362">
        <f>IF(COUNTIF($B15:$P15,"○")+COUNTIF($B17:$P17,"○")+COUNTIF($B15:$P15,"△")+COUNTIF($B17:$P17,"△")+COUNTIF($B15:$P15,"×")+COUNTIF($B17:$P17,"×")&lt;1,"",COUNTIF($B15:$P15,"○")*2+COUNTIF($B17:$P17,"○")*2+COUNTIF($B15:$P15,"△")+COUNTIF($B17:$P17,"△"))</f>
        <v>15</v>
      </c>
      <c r="R15" s="348">
        <f>IF(SUM(B16,E16,H16,K16,N16,B18,E18,K18,N18,H18)=0,"",SUM(B16,E16,H16,K16,N16,B18,E18,K18,N18,H18))</f>
        <v>721</v>
      </c>
      <c r="S15" s="348">
        <f>IF(SUM(D16,G16,J16,M16,P16,D18,G18,J18,M18,P18)=0,"",SUM(D16,G16,J16,M16,P16,D18,G18,J18,M18,P18))</f>
        <v>424</v>
      </c>
      <c r="T15" s="348">
        <f>IFERROR(R15-S15,"")</f>
        <v>297</v>
      </c>
      <c r="U15" s="349">
        <v>1</v>
      </c>
    </row>
    <row r="16" spans="1:21" ht="24.75" x14ac:dyDescent="0.4">
      <c r="A16" s="301"/>
      <c r="B16" s="155">
        <f>IF(J8="","",J8)</f>
        <v>66</v>
      </c>
      <c r="C16" s="100" t="s">
        <v>54</v>
      </c>
      <c r="D16" s="100">
        <f>IF(H8="","",H8)</f>
        <v>70</v>
      </c>
      <c r="E16" s="148">
        <f>IF(J12="","",J12)</f>
        <v>92</v>
      </c>
      <c r="F16" s="100" t="s">
        <v>54</v>
      </c>
      <c r="G16" s="100">
        <f>IF(H12="","",H12)</f>
        <v>42</v>
      </c>
      <c r="H16" s="355"/>
      <c r="I16" s="356"/>
      <c r="J16" s="357"/>
      <c r="K16" s="93">
        <v>86</v>
      </c>
      <c r="L16" s="94" t="s">
        <v>54</v>
      </c>
      <c r="M16" s="95">
        <v>66</v>
      </c>
      <c r="N16" s="148">
        <v>85</v>
      </c>
      <c r="O16" s="100" t="s">
        <v>54</v>
      </c>
      <c r="P16" s="134">
        <v>51</v>
      </c>
      <c r="Q16" s="317"/>
      <c r="R16" s="294"/>
      <c r="S16" s="294"/>
      <c r="T16" s="294"/>
      <c r="U16" s="297"/>
    </row>
    <row r="17" spans="1:21" ht="24.75" x14ac:dyDescent="0.4">
      <c r="A17" s="301"/>
      <c r="B17" s="350" t="str">
        <f>IF(B18="","",IF(B18&gt;D18,"○",IF(B18=0,"×","△")))</f>
        <v>○</v>
      </c>
      <c r="C17" s="216"/>
      <c r="D17" s="217"/>
      <c r="E17" s="215" t="str">
        <f>IF(E18="","",IF(E18&gt;G18,"○",IF(E18=0,"×","△")))</f>
        <v>○</v>
      </c>
      <c r="F17" s="216"/>
      <c r="G17" s="217"/>
      <c r="H17" s="355"/>
      <c r="I17" s="356"/>
      <c r="J17" s="357"/>
      <c r="K17" s="215" t="str">
        <f>IF(K18="","",IF(K18&gt;M18,"○",IF(K18=0,"×","△")))</f>
        <v>○</v>
      </c>
      <c r="L17" s="216"/>
      <c r="M17" s="217"/>
      <c r="N17" s="215" t="str">
        <f>IF(N18="","",IF(N18&gt;P18,"○",IF(N18=0,"×","△")))</f>
        <v>○</v>
      </c>
      <c r="O17" s="216"/>
      <c r="P17" s="299"/>
      <c r="Q17" s="317"/>
      <c r="R17" s="294"/>
      <c r="S17" s="294"/>
      <c r="T17" s="294"/>
      <c r="U17" s="297"/>
    </row>
    <row r="18" spans="1:21" ht="24.75" x14ac:dyDescent="0.4">
      <c r="A18" s="302"/>
      <c r="B18" s="133">
        <f>IF(J10="","",J10)</f>
        <v>102</v>
      </c>
      <c r="C18" s="97" t="s">
        <v>54</v>
      </c>
      <c r="D18" s="97">
        <f>IF(H10="","",H10)</f>
        <v>67</v>
      </c>
      <c r="E18" s="96">
        <f>IF(J14="","",J14)</f>
        <v>116</v>
      </c>
      <c r="F18" s="97" t="s">
        <v>54</v>
      </c>
      <c r="G18" s="97">
        <f>IF(H14="","",H14)</f>
        <v>26</v>
      </c>
      <c r="H18" s="358"/>
      <c r="I18" s="359"/>
      <c r="J18" s="360"/>
      <c r="K18" s="93">
        <v>86</v>
      </c>
      <c r="L18" s="94" t="s">
        <v>54</v>
      </c>
      <c r="M18" s="95">
        <v>55</v>
      </c>
      <c r="N18" s="96">
        <v>88</v>
      </c>
      <c r="O18" s="97" t="s">
        <v>54</v>
      </c>
      <c r="P18" s="128">
        <v>47</v>
      </c>
      <c r="Q18" s="318"/>
      <c r="R18" s="295"/>
      <c r="S18" s="295"/>
      <c r="T18" s="295"/>
      <c r="U18" s="298"/>
    </row>
    <row r="19" spans="1:21" ht="24.75" x14ac:dyDescent="0.4">
      <c r="A19" s="330" t="str">
        <f>K6</f>
        <v>久慈東・葛巻</v>
      </c>
      <c r="B19" s="331" t="str">
        <f>IF(B20="","",IF(B20&gt;D20,"○",IF(B20=0,"×","△")))</f>
        <v>△</v>
      </c>
      <c r="C19" s="332"/>
      <c r="D19" s="333"/>
      <c r="E19" s="343" t="str">
        <f>IF(E20="","",IF(E20&gt;G20,"○",IF(E20=0,"×","△")))</f>
        <v>○</v>
      </c>
      <c r="F19" s="332"/>
      <c r="G19" s="333"/>
      <c r="H19" s="343" t="str">
        <f>IF(H20="","",IF(H20&gt;J20,"○",IF(H20=0,"×","△")))</f>
        <v>△</v>
      </c>
      <c r="I19" s="332"/>
      <c r="J19" s="333"/>
      <c r="K19" s="334"/>
      <c r="L19" s="335"/>
      <c r="M19" s="336"/>
      <c r="N19" s="343" t="str">
        <f>IF(N20="","",IF(N20&gt;P20,"○",IF(N20=0,"×","△")))</f>
        <v>○</v>
      </c>
      <c r="O19" s="332"/>
      <c r="P19" s="344"/>
      <c r="Q19" s="345">
        <f>IF(COUNTIF($B19:$P19,"○")+COUNTIF($B21:$P21,"○")+COUNTIF($B19:$P19,"△")+COUNTIF($B21:$P21,"△")+COUNTIF($B19:$P19,"×")+COUNTIF($B21:$P21,"×")&lt;1,"",COUNTIF($B19:$P19,"○")*2+COUNTIF($B21:$P21,"○")*2+COUNTIF($B19:$P19,"△")+COUNTIF($B21:$P21,"△"))</f>
        <v>12</v>
      </c>
      <c r="R19" s="319">
        <f>IF(SUM(B20,E20,H20,K20,N20,B22,E22,K22,N22,H22)=0,"",SUM(B20,E20,H20,K20,N20,B22,E22,K22,N22,H22))</f>
        <v>513</v>
      </c>
      <c r="S19" s="319">
        <f>IF(SUM(D20,G20,J20,M20,P20,D22,G22,J22,M22,P22)=0,"",SUM(D20,G20,J20,M20,P20,D22,G22,J22,M22,P22))</f>
        <v>504</v>
      </c>
      <c r="T19" s="319">
        <f>IFERROR(R19-S19,"")</f>
        <v>9</v>
      </c>
      <c r="U19" s="322">
        <v>3</v>
      </c>
    </row>
    <row r="20" spans="1:21" ht="24.75" x14ac:dyDescent="0.4">
      <c r="A20" s="301"/>
      <c r="B20" s="151">
        <f>IF(M8="","",M8)</f>
        <v>63</v>
      </c>
      <c r="C20" s="152" t="s">
        <v>54</v>
      </c>
      <c r="D20" s="152">
        <f>IF(K8="","",K8)</f>
        <v>86</v>
      </c>
      <c r="E20" s="153">
        <f>IF(M12="","",M12)</f>
        <v>67</v>
      </c>
      <c r="F20" s="152" t="s">
        <v>54</v>
      </c>
      <c r="G20" s="152">
        <f>IF(K12="","",K12)</f>
        <v>46</v>
      </c>
      <c r="H20" s="153">
        <f>IF(M16="","",M16)</f>
        <v>66</v>
      </c>
      <c r="I20" s="152" t="s">
        <v>54</v>
      </c>
      <c r="J20" s="152">
        <f>IF(K16="","",K16)</f>
        <v>86</v>
      </c>
      <c r="K20" s="337"/>
      <c r="L20" s="338"/>
      <c r="M20" s="339"/>
      <c r="N20" s="152">
        <v>65</v>
      </c>
      <c r="O20" s="152" t="s">
        <v>54</v>
      </c>
      <c r="P20" s="154">
        <v>47</v>
      </c>
      <c r="Q20" s="346"/>
      <c r="R20" s="320"/>
      <c r="S20" s="320"/>
      <c r="T20" s="320"/>
      <c r="U20" s="323"/>
    </row>
    <row r="21" spans="1:21" ht="24.75" x14ac:dyDescent="0.4">
      <c r="A21" s="301"/>
      <c r="B21" s="325" t="str">
        <f>IF(B22="","",IF(B22&gt;D22,"○",IF(B22=0,"×","△")))</f>
        <v>△</v>
      </c>
      <c r="C21" s="326"/>
      <c r="D21" s="327"/>
      <c r="E21" s="328" t="str">
        <f>IF(E22="","",IF(E22&gt;G22,"○",IF(E22=0,"×","△")))</f>
        <v>○</v>
      </c>
      <c r="F21" s="326"/>
      <c r="G21" s="327"/>
      <c r="H21" s="328" t="str">
        <f>IF(H22="","",IF(H22&gt;J22,"○",IF(H22=0,"×","△")))</f>
        <v>△</v>
      </c>
      <c r="I21" s="326"/>
      <c r="J21" s="327"/>
      <c r="K21" s="337"/>
      <c r="L21" s="338"/>
      <c r="M21" s="339"/>
      <c r="N21" s="328" t="str">
        <f>IF(N22="","",IF(N22&gt;P22,"○",IF(N22=0,"×","△")))</f>
        <v>○</v>
      </c>
      <c r="O21" s="326"/>
      <c r="P21" s="329"/>
      <c r="Q21" s="346"/>
      <c r="R21" s="320"/>
      <c r="S21" s="320"/>
      <c r="T21" s="320"/>
      <c r="U21" s="323"/>
    </row>
    <row r="22" spans="1:21" ht="24.75" x14ac:dyDescent="0.4">
      <c r="A22" s="302"/>
      <c r="B22" s="129">
        <f>IF(M10="","",M10)</f>
        <v>48</v>
      </c>
      <c r="C22" s="130" t="s">
        <v>54</v>
      </c>
      <c r="D22" s="130">
        <f>IF(K10="","",K10)</f>
        <v>78</v>
      </c>
      <c r="E22" s="131">
        <f>IF(M14="","",M14)</f>
        <v>78</v>
      </c>
      <c r="F22" s="130" t="s">
        <v>54</v>
      </c>
      <c r="G22" s="130">
        <f>IF(K14="","",K14)</f>
        <v>31</v>
      </c>
      <c r="H22" s="131">
        <f>IF(M18="","",M18)</f>
        <v>55</v>
      </c>
      <c r="I22" s="130" t="s">
        <v>54</v>
      </c>
      <c r="J22" s="130">
        <f>IF(K18="","",K18)</f>
        <v>86</v>
      </c>
      <c r="K22" s="340"/>
      <c r="L22" s="341"/>
      <c r="M22" s="342"/>
      <c r="N22" s="130">
        <v>71</v>
      </c>
      <c r="O22" s="130" t="s">
        <v>54</v>
      </c>
      <c r="P22" s="132">
        <v>44</v>
      </c>
      <c r="Q22" s="347"/>
      <c r="R22" s="321"/>
      <c r="S22" s="321"/>
      <c r="T22" s="321"/>
      <c r="U22" s="324"/>
    </row>
    <row r="23" spans="1:21" ht="24.75" x14ac:dyDescent="0.4">
      <c r="A23" s="330" t="str">
        <f>N6</f>
        <v>久　　慈</v>
      </c>
      <c r="B23" s="351" t="str">
        <f>IF(B24="","",IF(B24&gt;D24,"○",IF(B24=0,"×","△")))</f>
        <v>△</v>
      </c>
      <c r="C23" s="260"/>
      <c r="D23" s="261"/>
      <c r="E23" s="262" t="str">
        <f>IF(E24="","",IF(E24&gt;G24,"○",IF(E24=0,"×","△")))</f>
        <v>○</v>
      </c>
      <c r="F23" s="260"/>
      <c r="G23" s="261"/>
      <c r="H23" s="262" t="str">
        <f>IF(H24="","",IF(H24&gt;J24,"○",IF(H24=0,"×","△")))</f>
        <v>△</v>
      </c>
      <c r="I23" s="260"/>
      <c r="J23" s="261"/>
      <c r="K23" s="262" t="str">
        <f>IF(K24="","",IF(K24&gt;M24,"○",IF(K24=0,"×","△")))</f>
        <v>△</v>
      </c>
      <c r="L23" s="260"/>
      <c r="M23" s="261"/>
      <c r="N23" s="431"/>
      <c r="O23" s="432"/>
      <c r="P23" s="433"/>
      <c r="Q23" s="362">
        <f>IF(COUNTIF($B23:$P23,"○")+COUNTIF($B25:$P25,"○")+COUNTIF($B23:$P23,"△")+COUNTIF($B25:$P25,"△")+COUNTIF($B23:$P23,"×")+COUNTIF($B25:$P25,"×")&lt;1,"",COUNTIF($B23:$P23,"○")*2+COUNTIF($B25:$P25,"○")*2+COUNTIF($B23:$P23,"△")+COUNTIF($B25:$P25,"△"))</f>
        <v>10</v>
      </c>
      <c r="R23" s="348">
        <f>IF(SUM(B24,E24,H24,K24,N24,B26,E26,K26,N26,H26)=0,"",SUM(B24,E24,H24,K24,N24,B26,E26,K26,N26,H26))</f>
        <v>424</v>
      </c>
      <c r="S23" s="348">
        <f>IF(SUM(D24,G24,J24,M24,P24,D26,G26,J26,M26,P26)=0,"",SUM(D24,G24,J24,M24,P24,D26,G26,J26,M26,P26))</f>
        <v>554</v>
      </c>
      <c r="T23" s="348">
        <f>IFERROR(R23-S23,"")</f>
        <v>-130</v>
      </c>
      <c r="U23" s="349">
        <v>4</v>
      </c>
    </row>
    <row r="24" spans="1:21" ht="24.75" x14ac:dyDescent="0.4">
      <c r="A24" s="301"/>
      <c r="B24" s="155">
        <f>IF(P8="","",P8)</f>
        <v>38</v>
      </c>
      <c r="C24" s="100" t="s">
        <v>54</v>
      </c>
      <c r="D24" s="100">
        <f>IF(N8="","",N8)</f>
        <v>71</v>
      </c>
      <c r="E24" s="148">
        <f>IF(P12="","",P12)</f>
        <v>77</v>
      </c>
      <c r="F24" s="100" t="s">
        <v>54</v>
      </c>
      <c r="G24" s="100">
        <f>IF(N12="","",N12)</f>
        <v>51</v>
      </c>
      <c r="H24" s="148">
        <f>IF(P16="","",P16)</f>
        <v>51</v>
      </c>
      <c r="I24" s="100" t="s">
        <v>54</v>
      </c>
      <c r="J24" s="100">
        <f>IF(N16="","",N16)</f>
        <v>85</v>
      </c>
      <c r="K24" s="148">
        <f>IF(P20="","",P20)</f>
        <v>47</v>
      </c>
      <c r="L24" s="100" t="s">
        <v>54</v>
      </c>
      <c r="M24" s="100">
        <f>IF(N20="","",N20)</f>
        <v>65</v>
      </c>
      <c r="N24" s="434"/>
      <c r="O24" s="307"/>
      <c r="P24" s="435"/>
      <c r="Q24" s="317"/>
      <c r="R24" s="294"/>
      <c r="S24" s="294"/>
      <c r="T24" s="294"/>
      <c r="U24" s="297"/>
    </row>
    <row r="25" spans="1:21" ht="24.75" x14ac:dyDescent="0.4">
      <c r="A25" s="301"/>
      <c r="B25" s="350" t="str">
        <f>IF(B26="","",IF(B26&gt;D26,"○",IF(B26=0,"×","△")))</f>
        <v>△</v>
      </c>
      <c r="C25" s="216"/>
      <c r="D25" s="217"/>
      <c r="E25" s="215" t="str">
        <f>IF(E26="","",IF(E26&gt;G26,"○",IF(E26=0,"×","△")))</f>
        <v>○</v>
      </c>
      <c r="F25" s="216"/>
      <c r="G25" s="217"/>
      <c r="H25" s="215" t="str">
        <f>IF(H26="","",IF(H26&gt;J26,"○",IF(H26=0,"×","△")))</f>
        <v>△</v>
      </c>
      <c r="I25" s="216"/>
      <c r="J25" s="217"/>
      <c r="K25" s="215" t="str">
        <f>IF(K26="","",IF(K26&gt;M26,"○",IF(K26=0,"×","△")))</f>
        <v>△</v>
      </c>
      <c r="L25" s="216"/>
      <c r="M25" s="217"/>
      <c r="N25" s="434"/>
      <c r="O25" s="307"/>
      <c r="P25" s="435"/>
      <c r="Q25" s="317"/>
      <c r="R25" s="294"/>
      <c r="S25" s="294"/>
      <c r="T25" s="294"/>
      <c r="U25" s="297"/>
    </row>
    <row r="26" spans="1:21" ht="25.5" thickBot="1" x14ac:dyDescent="0.45">
      <c r="A26" s="365"/>
      <c r="B26" s="139">
        <f>IF(P10="","",P10)</f>
        <v>49</v>
      </c>
      <c r="C26" s="140" t="s">
        <v>54</v>
      </c>
      <c r="D26" s="140">
        <f>IF(N10="","",N10)</f>
        <v>91</v>
      </c>
      <c r="E26" s="141">
        <f>IF(P14="","",P14)</f>
        <v>71</v>
      </c>
      <c r="F26" s="140" t="s">
        <v>54</v>
      </c>
      <c r="G26" s="140">
        <f>IF(N14="","",N14)</f>
        <v>32</v>
      </c>
      <c r="H26" s="141">
        <f>IF(P18="","",P18)</f>
        <v>47</v>
      </c>
      <c r="I26" s="140" t="s">
        <v>54</v>
      </c>
      <c r="J26" s="140">
        <f>IF(N18="","",N18)</f>
        <v>88</v>
      </c>
      <c r="K26" s="141">
        <f>IF(P22="","",P22)</f>
        <v>44</v>
      </c>
      <c r="L26" s="140" t="s">
        <v>54</v>
      </c>
      <c r="M26" s="140">
        <f>IF(N22="","",N22)</f>
        <v>71</v>
      </c>
      <c r="N26" s="436"/>
      <c r="O26" s="437"/>
      <c r="P26" s="438"/>
      <c r="Q26" s="439"/>
      <c r="R26" s="440"/>
      <c r="S26" s="440"/>
      <c r="T26" s="440"/>
      <c r="U26" s="441"/>
    </row>
    <row r="27" spans="1:21" s="22" customFormat="1" ht="20.25" thickTop="1" x14ac:dyDescent="0.4"/>
    <row r="28" spans="1:21" s="23" customFormat="1" ht="19.5" x14ac:dyDescent="0.4">
      <c r="A28" s="69" t="s">
        <v>8</v>
      </c>
    </row>
    <row r="29" spans="1:21" s="22" customFormat="1" ht="19.5" x14ac:dyDescent="0.4">
      <c r="A29" s="22" t="s">
        <v>93</v>
      </c>
    </row>
    <row r="30" spans="1:21" s="22" customFormat="1" ht="19.5" x14ac:dyDescent="0.4">
      <c r="A30" s="22" t="s">
        <v>94</v>
      </c>
    </row>
    <row r="31" spans="1:21" s="22" customFormat="1" ht="19.5" x14ac:dyDescent="0.4">
      <c r="A31" s="22" t="s">
        <v>95</v>
      </c>
    </row>
    <row r="32" spans="1:21" s="22" customFormat="1" ht="19.5" x14ac:dyDescent="0.4">
      <c r="A32" s="22" t="s">
        <v>96</v>
      </c>
    </row>
    <row r="33" spans="1:30" s="22" customFormat="1" ht="19.5" x14ac:dyDescent="0.4">
      <c r="A33" s="22" t="s">
        <v>93</v>
      </c>
    </row>
    <row r="34" spans="1:30" s="22" customFormat="1" ht="19.5" x14ac:dyDescent="0.4">
      <c r="A34" s="22" t="s">
        <v>9</v>
      </c>
    </row>
    <row r="35" spans="1:30" s="15" customFormat="1" ht="22.5" x14ac:dyDescent="0.4">
      <c r="A35" s="70" t="s">
        <v>10</v>
      </c>
      <c r="B35" s="445" t="str">
        <f t="shared" ref="B35:B42" si="4">IF(E44="","",VLOOKUP(E44,$B$44:$C$50,2,FALSE))</f>
        <v>盛岡第三</v>
      </c>
      <c r="C35" s="445"/>
      <c r="D35" s="71" t="s">
        <v>54</v>
      </c>
      <c r="E35" s="445" t="str">
        <f t="shared" ref="E35:E42" si="5">IF(F44="","",VLOOKUP(F44,$B$44:$C$50,2,FALSE))</f>
        <v>盛岡北・紫波総合</v>
      </c>
      <c r="F35" s="445"/>
      <c r="G35" s="442" t="str">
        <f t="shared" ref="G35:G42" si="6">IF(G44="","",VLOOKUP(G44,$B$44:$C$50,2,FALSE))</f>
        <v>福　　岡</v>
      </c>
      <c r="H35" s="442"/>
      <c r="I35" s="72" t="s">
        <v>54</v>
      </c>
      <c r="J35" s="442" t="str">
        <f t="shared" ref="J35:J42" si="7">IF(H44="","",VLOOKUP(H44,$B$44:$C$50,2,FALSE))</f>
        <v>久慈東・葛巻</v>
      </c>
      <c r="K35" s="442"/>
      <c r="L35" s="445" t="str">
        <f t="shared" ref="L35:L42" si="8">IF(I44="","",VLOOKUP(I44,$B$44:$C$50,2,FALSE))</f>
        <v>盛岡第三</v>
      </c>
      <c r="M35" s="445"/>
      <c r="N35" s="71" t="s">
        <v>54</v>
      </c>
      <c r="O35" s="445" t="str">
        <f t="shared" ref="O35:O42" si="9">IF(J44="","",VLOOKUP(J44,$B$44:$C$50,2,FALSE))</f>
        <v>久　　慈</v>
      </c>
      <c r="P35" s="445"/>
      <c r="Q35" s="442" t="str">
        <f t="shared" ref="Q35:Q42" si="10">IF(K44="","",VLOOKUP(K44,$B$44:$C$50,2,FALSE))</f>
        <v>盛岡北・紫波総合</v>
      </c>
      <c r="R35" s="442"/>
      <c r="S35" s="72" t="s">
        <v>54</v>
      </c>
      <c r="T35" s="442" t="str">
        <f t="shared" ref="T35:T42" si="11">IF(L44="","",VLOOKUP(L44,$B$44:$C$50,2,FALSE))</f>
        <v>久慈東・葛巻</v>
      </c>
      <c r="U35" s="442"/>
      <c r="Y35" s="18"/>
      <c r="Z35" s="18"/>
      <c r="AA35" s="18"/>
      <c r="AD35" s="18"/>
    </row>
    <row r="36" spans="1:30" s="15" customFormat="1" ht="22.5" x14ac:dyDescent="0.4">
      <c r="A36" s="73"/>
      <c r="B36" s="443" t="str">
        <f t="shared" si="4"/>
        <v>福　　岡</v>
      </c>
      <c r="C36" s="443"/>
      <c r="D36" s="74" t="s">
        <v>54</v>
      </c>
      <c r="E36" s="443" t="str">
        <f t="shared" si="5"/>
        <v>久　　慈</v>
      </c>
      <c r="F36" s="443"/>
      <c r="G36" s="444" t="str">
        <f t="shared" si="6"/>
        <v/>
      </c>
      <c r="H36" s="444"/>
      <c r="I36" s="75"/>
      <c r="J36" s="444" t="str">
        <f t="shared" si="7"/>
        <v/>
      </c>
      <c r="K36" s="444"/>
      <c r="L36" s="443" t="str">
        <f t="shared" si="8"/>
        <v/>
      </c>
      <c r="M36" s="443"/>
      <c r="N36" s="74"/>
      <c r="O36" s="443" t="str">
        <f t="shared" si="9"/>
        <v/>
      </c>
      <c r="P36" s="443"/>
      <c r="Q36" s="444" t="str">
        <f t="shared" si="10"/>
        <v/>
      </c>
      <c r="R36" s="444"/>
      <c r="S36" s="75"/>
      <c r="T36" s="444" t="str">
        <f t="shared" si="11"/>
        <v/>
      </c>
      <c r="U36" s="444"/>
      <c r="Y36" s="18"/>
      <c r="Z36" s="18"/>
      <c r="AA36" s="18"/>
      <c r="AD36" s="18"/>
    </row>
    <row r="37" spans="1:30" s="15" customFormat="1" ht="22.5" x14ac:dyDescent="0.4">
      <c r="A37" s="15" t="s">
        <v>12</v>
      </c>
      <c r="B37" s="447" t="str">
        <f t="shared" si="4"/>
        <v>盛岡第三</v>
      </c>
      <c r="C37" s="447"/>
      <c r="D37" s="76" t="s">
        <v>54</v>
      </c>
      <c r="E37" s="447" t="str">
        <f t="shared" si="5"/>
        <v>福　　岡</v>
      </c>
      <c r="F37" s="447"/>
      <c r="G37" s="446" t="str">
        <f t="shared" si="6"/>
        <v>盛岡北・紫波総合</v>
      </c>
      <c r="H37" s="446"/>
      <c r="I37" s="77" t="s">
        <v>54</v>
      </c>
      <c r="J37" s="446" t="str">
        <f t="shared" si="7"/>
        <v>久　　慈</v>
      </c>
      <c r="K37" s="446"/>
      <c r="L37" s="447" t="str">
        <f t="shared" si="8"/>
        <v>久慈東・葛巻</v>
      </c>
      <c r="M37" s="447"/>
      <c r="N37" s="76" t="s">
        <v>54</v>
      </c>
      <c r="O37" s="447" t="str">
        <f t="shared" si="9"/>
        <v>久　　慈</v>
      </c>
      <c r="P37" s="447"/>
      <c r="Q37" s="446" t="str">
        <f t="shared" si="10"/>
        <v>盛岡北・紫波総合</v>
      </c>
      <c r="R37" s="446"/>
      <c r="S37" s="77" t="s">
        <v>54</v>
      </c>
      <c r="T37" s="446" t="str">
        <f t="shared" si="11"/>
        <v>福　　岡</v>
      </c>
      <c r="U37" s="446"/>
      <c r="Y37" s="18"/>
      <c r="Z37" s="18"/>
      <c r="AA37" s="18"/>
      <c r="AD37" s="18"/>
    </row>
    <row r="38" spans="1:30" s="15" customFormat="1" ht="22.5" x14ac:dyDescent="0.4">
      <c r="B38" s="447" t="str">
        <f t="shared" si="4"/>
        <v>盛岡第三</v>
      </c>
      <c r="C38" s="447"/>
      <c r="D38" s="76" t="s">
        <v>54</v>
      </c>
      <c r="E38" s="447" t="str">
        <f t="shared" si="5"/>
        <v>久慈東・葛巻</v>
      </c>
      <c r="F38" s="447"/>
      <c r="G38" s="446" t="str">
        <f t="shared" si="6"/>
        <v/>
      </c>
      <c r="H38" s="446"/>
      <c r="I38" s="77"/>
      <c r="J38" s="446" t="str">
        <f t="shared" si="7"/>
        <v/>
      </c>
      <c r="K38" s="446"/>
      <c r="L38" s="447" t="str">
        <f t="shared" si="8"/>
        <v/>
      </c>
      <c r="M38" s="447"/>
      <c r="N38" s="76"/>
      <c r="O38" s="447" t="str">
        <f t="shared" si="9"/>
        <v/>
      </c>
      <c r="P38" s="447"/>
      <c r="Q38" s="446" t="str">
        <f t="shared" si="10"/>
        <v/>
      </c>
      <c r="R38" s="446"/>
      <c r="S38" s="77"/>
      <c r="T38" s="446" t="str">
        <f t="shared" si="11"/>
        <v/>
      </c>
      <c r="U38" s="446"/>
      <c r="Y38" s="18"/>
      <c r="Z38" s="18"/>
      <c r="AA38" s="18"/>
      <c r="AD38" s="18"/>
    </row>
    <row r="39" spans="1:30" s="15" customFormat="1" ht="22.5" x14ac:dyDescent="0.4">
      <c r="A39" s="70" t="s">
        <v>13</v>
      </c>
      <c r="B39" s="445" t="str">
        <f t="shared" si="4"/>
        <v>盛岡第三</v>
      </c>
      <c r="C39" s="445"/>
      <c r="D39" s="71" t="s">
        <v>54</v>
      </c>
      <c r="E39" s="445" t="str">
        <f t="shared" si="5"/>
        <v>盛岡北・紫波総合</v>
      </c>
      <c r="F39" s="445"/>
      <c r="G39" s="442" t="str">
        <f t="shared" si="6"/>
        <v>福　　岡</v>
      </c>
      <c r="H39" s="442"/>
      <c r="I39" s="72" t="s">
        <v>54</v>
      </c>
      <c r="J39" s="442" t="str">
        <f t="shared" si="7"/>
        <v>久慈東・葛巻</v>
      </c>
      <c r="K39" s="442"/>
      <c r="L39" s="445" t="str">
        <f t="shared" si="8"/>
        <v>盛岡第三</v>
      </c>
      <c r="M39" s="445"/>
      <c r="N39" s="71" t="s">
        <v>54</v>
      </c>
      <c r="O39" s="445" t="str">
        <f t="shared" si="9"/>
        <v>久　　慈</v>
      </c>
      <c r="P39" s="445"/>
      <c r="Q39" s="442" t="str">
        <f t="shared" si="10"/>
        <v>盛岡北・紫波総合</v>
      </c>
      <c r="R39" s="442"/>
      <c r="S39" s="72" t="s">
        <v>54</v>
      </c>
      <c r="T39" s="442" t="str">
        <f t="shared" si="11"/>
        <v>久慈東・葛巻</v>
      </c>
      <c r="U39" s="442"/>
      <c r="Y39" s="18"/>
      <c r="Z39" s="18"/>
      <c r="AA39" s="18"/>
      <c r="AD39" s="18"/>
    </row>
    <row r="40" spans="1:30" s="15" customFormat="1" ht="22.5" x14ac:dyDescent="0.4">
      <c r="A40" s="73"/>
      <c r="B40" s="443" t="str">
        <f t="shared" si="4"/>
        <v>福　　岡</v>
      </c>
      <c r="C40" s="443"/>
      <c r="D40" s="74" t="s">
        <v>54</v>
      </c>
      <c r="E40" s="443" t="str">
        <f t="shared" si="5"/>
        <v>久　　慈</v>
      </c>
      <c r="F40" s="443"/>
      <c r="G40" s="444" t="str">
        <f t="shared" si="6"/>
        <v/>
      </c>
      <c r="H40" s="444"/>
      <c r="I40" s="75"/>
      <c r="J40" s="444" t="str">
        <f t="shared" si="7"/>
        <v/>
      </c>
      <c r="K40" s="444"/>
      <c r="L40" s="443" t="str">
        <f t="shared" si="8"/>
        <v/>
      </c>
      <c r="M40" s="443"/>
      <c r="N40" s="74"/>
      <c r="O40" s="443" t="str">
        <f t="shared" si="9"/>
        <v/>
      </c>
      <c r="P40" s="443"/>
      <c r="Q40" s="444" t="str">
        <f t="shared" si="10"/>
        <v/>
      </c>
      <c r="R40" s="444"/>
      <c r="S40" s="75"/>
      <c r="T40" s="444" t="str">
        <f t="shared" si="11"/>
        <v/>
      </c>
      <c r="U40" s="444"/>
    </row>
    <row r="41" spans="1:30" s="15" customFormat="1" ht="22.5" x14ac:dyDescent="0.4">
      <c r="A41" s="15" t="s">
        <v>14</v>
      </c>
      <c r="B41" s="447" t="str">
        <f t="shared" si="4"/>
        <v>盛岡第三</v>
      </c>
      <c r="C41" s="447"/>
      <c r="D41" s="76" t="s">
        <v>54</v>
      </c>
      <c r="E41" s="447" t="str">
        <f t="shared" si="5"/>
        <v>福　　岡</v>
      </c>
      <c r="F41" s="447"/>
      <c r="G41" s="446" t="str">
        <f t="shared" si="6"/>
        <v>盛岡北・紫波総合</v>
      </c>
      <c r="H41" s="446"/>
      <c r="I41" s="77" t="s">
        <v>54</v>
      </c>
      <c r="J41" s="446" t="str">
        <f t="shared" si="7"/>
        <v>久　　慈</v>
      </c>
      <c r="K41" s="446"/>
      <c r="L41" s="447" t="str">
        <f t="shared" si="8"/>
        <v>久慈東・葛巻</v>
      </c>
      <c r="M41" s="447"/>
      <c r="N41" s="76" t="s">
        <v>54</v>
      </c>
      <c r="O41" s="447" t="str">
        <f t="shared" si="9"/>
        <v>久　　慈</v>
      </c>
      <c r="P41" s="447"/>
      <c r="Q41" s="446" t="str">
        <f t="shared" si="10"/>
        <v>盛岡北・紫波総合</v>
      </c>
      <c r="R41" s="446"/>
      <c r="S41" s="77" t="s">
        <v>54</v>
      </c>
      <c r="T41" s="446" t="str">
        <f t="shared" si="11"/>
        <v>福　　岡</v>
      </c>
      <c r="U41" s="446"/>
    </row>
    <row r="42" spans="1:30" s="15" customFormat="1" ht="22.5" x14ac:dyDescent="0.4">
      <c r="B42" s="447" t="str">
        <f t="shared" si="4"/>
        <v>盛岡第三</v>
      </c>
      <c r="C42" s="447"/>
      <c r="D42" s="76" t="s">
        <v>54</v>
      </c>
      <c r="E42" s="447" t="str">
        <f t="shared" si="5"/>
        <v>久慈東・葛巻</v>
      </c>
      <c r="F42" s="447"/>
      <c r="G42" s="446" t="str">
        <f t="shared" si="6"/>
        <v/>
      </c>
      <c r="H42" s="446"/>
      <c r="I42" s="77"/>
      <c r="J42" s="446" t="str">
        <f t="shared" si="7"/>
        <v/>
      </c>
      <c r="K42" s="446"/>
      <c r="L42" s="447" t="str">
        <f t="shared" si="8"/>
        <v/>
      </c>
      <c r="M42" s="447"/>
      <c r="N42" s="76"/>
      <c r="O42" s="447" t="str">
        <f t="shared" si="9"/>
        <v/>
      </c>
      <c r="P42" s="447"/>
      <c r="Q42" s="446" t="str">
        <f t="shared" si="10"/>
        <v/>
      </c>
      <c r="R42" s="446"/>
      <c r="S42" s="77"/>
      <c r="T42" s="446" t="str">
        <f t="shared" si="11"/>
        <v/>
      </c>
      <c r="U42" s="446"/>
    </row>
    <row r="43" spans="1:30" s="5" customFormat="1" ht="24.75" x14ac:dyDescent="0.4"/>
    <row r="44" spans="1:30" x14ac:dyDescent="0.4">
      <c r="B44" s="1">
        <v>1</v>
      </c>
      <c r="C44" s="1" t="str">
        <f>B6</f>
        <v>盛岡第三</v>
      </c>
      <c r="D44" s="1">
        <v>1</v>
      </c>
      <c r="E44" s="1">
        <v>1</v>
      </c>
      <c r="F44" s="1">
        <v>2</v>
      </c>
      <c r="G44" s="1">
        <v>3</v>
      </c>
      <c r="H44" s="1">
        <v>4</v>
      </c>
      <c r="I44" s="1">
        <v>1</v>
      </c>
      <c r="J44" s="1">
        <v>5</v>
      </c>
      <c r="K44" s="1">
        <v>2</v>
      </c>
      <c r="L44" s="1">
        <v>4</v>
      </c>
      <c r="O44" s="1">
        <v>1</v>
      </c>
      <c r="P44" s="1">
        <v>8</v>
      </c>
    </row>
    <row r="45" spans="1:30" x14ac:dyDescent="0.4">
      <c r="B45" s="1">
        <v>2</v>
      </c>
      <c r="C45" s="1" t="str">
        <f>E6</f>
        <v>盛岡北・紫波総合</v>
      </c>
      <c r="D45" s="1">
        <v>1</v>
      </c>
      <c r="E45" s="1">
        <v>3</v>
      </c>
      <c r="F45" s="1">
        <v>5</v>
      </c>
      <c r="O45" s="1">
        <v>2</v>
      </c>
      <c r="P45" s="1">
        <v>8</v>
      </c>
    </row>
    <row r="46" spans="1:30" x14ac:dyDescent="0.4">
      <c r="B46" s="1">
        <v>3</v>
      </c>
      <c r="C46" s="1" t="str">
        <f>H6</f>
        <v>福　　岡</v>
      </c>
      <c r="D46" s="1">
        <v>2</v>
      </c>
      <c r="E46" s="1">
        <v>1</v>
      </c>
      <c r="F46" s="1">
        <v>3</v>
      </c>
      <c r="G46" s="1">
        <v>2</v>
      </c>
      <c r="H46" s="1">
        <v>5</v>
      </c>
      <c r="I46" s="1">
        <v>4</v>
      </c>
      <c r="J46" s="1">
        <v>5</v>
      </c>
      <c r="K46" s="1">
        <v>2</v>
      </c>
      <c r="L46" s="1">
        <v>3</v>
      </c>
      <c r="O46" s="1">
        <v>3</v>
      </c>
      <c r="P46" s="1">
        <v>8</v>
      </c>
    </row>
    <row r="47" spans="1:30" x14ac:dyDescent="0.4">
      <c r="B47" s="1">
        <v>4</v>
      </c>
      <c r="C47" s="1" t="str">
        <f>K6</f>
        <v>久慈東・葛巻</v>
      </c>
      <c r="D47" s="1">
        <v>2</v>
      </c>
      <c r="E47" s="1">
        <v>1</v>
      </c>
      <c r="F47" s="1">
        <v>4</v>
      </c>
      <c r="O47" s="1">
        <v>4</v>
      </c>
      <c r="P47" s="1">
        <v>8</v>
      </c>
    </row>
    <row r="48" spans="1:30" x14ac:dyDescent="0.4">
      <c r="B48" s="1">
        <v>5</v>
      </c>
      <c r="C48" s="1" t="str">
        <f>N6</f>
        <v>久　　慈</v>
      </c>
      <c r="D48" s="1">
        <v>3</v>
      </c>
      <c r="E48" s="1">
        <v>1</v>
      </c>
      <c r="F48" s="1">
        <v>2</v>
      </c>
      <c r="G48" s="1">
        <v>3</v>
      </c>
      <c r="H48" s="1">
        <v>4</v>
      </c>
      <c r="I48" s="1">
        <v>1</v>
      </c>
      <c r="J48" s="1">
        <v>5</v>
      </c>
      <c r="K48" s="1">
        <v>2</v>
      </c>
      <c r="L48" s="1">
        <v>4</v>
      </c>
      <c r="O48" s="1">
        <v>5</v>
      </c>
      <c r="P48" s="1">
        <v>8</v>
      </c>
    </row>
    <row r="49" spans="2:15" x14ac:dyDescent="0.4">
      <c r="B49" s="1">
        <v>6</v>
      </c>
      <c r="D49" s="1">
        <v>3</v>
      </c>
      <c r="E49" s="1">
        <v>3</v>
      </c>
      <c r="F49" s="1">
        <v>5</v>
      </c>
      <c r="O49" s="1">
        <v>6</v>
      </c>
    </row>
    <row r="50" spans="2:15" x14ac:dyDescent="0.4">
      <c r="B50" s="1">
        <v>7</v>
      </c>
      <c r="D50" s="1">
        <v>4</v>
      </c>
      <c r="E50" s="1">
        <v>1</v>
      </c>
      <c r="F50" s="1">
        <v>3</v>
      </c>
      <c r="G50" s="1">
        <v>2</v>
      </c>
      <c r="H50" s="1">
        <v>5</v>
      </c>
      <c r="I50" s="1">
        <v>4</v>
      </c>
      <c r="J50" s="1">
        <v>5</v>
      </c>
      <c r="K50" s="1">
        <v>2</v>
      </c>
      <c r="L50" s="1">
        <v>3</v>
      </c>
    </row>
    <row r="51" spans="2:15" x14ac:dyDescent="0.4">
      <c r="D51" s="1">
        <v>4</v>
      </c>
      <c r="E51" s="1">
        <v>1</v>
      </c>
      <c r="F51" s="1">
        <v>4</v>
      </c>
    </row>
  </sheetData>
  <mergeCells count="159">
    <mergeCell ref="N5:P5"/>
    <mergeCell ref="Q41:R41"/>
    <mergeCell ref="T41:U41"/>
    <mergeCell ref="B42:C42"/>
    <mergeCell ref="E42:F42"/>
    <mergeCell ref="G42:H42"/>
    <mergeCell ref="J42:K42"/>
    <mergeCell ref="L42:M42"/>
    <mergeCell ref="O42:P42"/>
    <mergeCell ref="Q42:R42"/>
    <mergeCell ref="T42:U42"/>
    <mergeCell ref="B41:C41"/>
    <mergeCell ref="E41:F41"/>
    <mergeCell ref="G41:H41"/>
    <mergeCell ref="J41:K41"/>
    <mergeCell ref="L41:M41"/>
    <mergeCell ref="O41:P41"/>
    <mergeCell ref="Q39:R39"/>
    <mergeCell ref="T39:U39"/>
    <mergeCell ref="B40:C40"/>
    <mergeCell ref="E40:F40"/>
    <mergeCell ref="G40:H40"/>
    <mergeCell ref="J40:K40"/>
    <mergeCell ref="L40:M40"/>
    <mergeCell ref="O40:P40"/>
    <mergeCell ref="Q40:R40"/>
    <mergeCell ref="T40:U40"/>
    <mergeCell ref="B39:C39"/>
    <mergeCell ref="E39:F39"/>
    <mergeCell ref="G39:H39"/>
    <mergeCell ref="J39:K39"/>
    <mergeCell ref="L39:M39"/>
    <mergeCell ref="O39:P39"/>
    <mergeCell ref="Q37:R37"/>
    <mergeCell ref="T37:U37"/>
    <mergeCell ref="B38:C38"/>
    <mergeCell ref="E38:F38"/>
    <mergeCell ref="G38:H38"/>
    <mergeCell ref="J38:K38"/>
    <mergeCell ref="L38:M38"/>
    <mergeCell ref="O38:P38"/>
    <mergeCell ref="Q38:R38"/>
    <mergeCell ref="T38:U38"/>
    <mergeCell ref="B37:C37"/>
    <mergeCell ref="E37:F37"/>
    <mergeCell ref="G37:H37"/>
    <mergeCell ref="J37:K37"/>
    <mergeCell ref="L37:M37"/>
    <mergeCell ref="O37:P37"/>
    <mergeCell ref="Q35:R35"/>
    <mergeCell ref="T35:U35"/>
    <mergeCell ref="B36:C36"/>
    <mergeCell ref="E36:F36"/>
    <mergeCell ref="G36:H36"/>
    <mergeCell ref="J36:K36"/>
    <mergeCell ref="L36:M36"/>
    <mergeCell ref="O36:P36"/>
    <mergeCell ref="Q36:R36"/>
    <mergeCell ref="T36:U36"/>
    <mergeCell ref="B35:C35"/>
    <mergeCell ref="E35:F35"/>
    <mergeCell ref="G35:H35"/>
    <mergeCell ref="J35:K35"/>
    <mergeCell ref="L35:M35"/>
    <mergeCell ref="O35:P35"/>
    <mergeCell ref="Q23:Q26"/>
    <mergeCell ref="R23:R26"/>
    <mergeCell ref="S23:S26"/>
    <mergeCell ref="T23:T26"/>
    <mergeCell ref="U23:U26"/>
    <mergeCell ref="B25:D25"/>
    <mergeCell ref="E25:G25"/>
    <mergeCell ref="H25:J25"/>
    <mergeCell ref="K25:M25"/>
    <mergeCell ref="A19:A22"/>
    <mergeCell ref="B19:D19"/>
    <mergeCell ref="E19:G19"/>
    <mergeCell ref="H19:J19"/>
    <mergeCell ref="K19:M22"/>
    <mergeCell ref="N19:P19"/>
    <mergeCell ref="A23:A26"/>
    <mergeCell ref="B23:D23"/>
    <mergeCell ref="E23:G23"/>
    <mergeCell ref="H23:J23"/>
    <mergeCell ref="K23:M23"/>
    <mergeCell ref="N23:P26"/>
    <mergeCell ref="T19:T22"/>
    <mergeCell ref="U19:U22"/>
    <mergeCell ref="B21:D21"/>
    <mergeCell ref="E21:G21"/>
    <mergeCell ref="H21:J21"/>
    <mergeCell ref="N21:P21"/>
    <mergeCell ref="Q19:Q22"/>
    <mergeCell ref="R19:R22"/>
    <mergeCell ref="S19:S22"/>
    <mergeCell ref="T15:T18"/>
    <mergeCell ref="U15:U18"/>
    <mergeCell ref="B17:D17"/>
    <mergeCell ref="E17:G17"/>
    <mergeCell ref="K17:M17"/>
    <mergeCell ref="N17:P17"/>
    <mergeCell ref="T11:T14"/>
    <mergeCell ref="U11:U14"/>
    <mergeCell ref="B13:D13"/>
    <mergeCell ref="H13:J13"/>
    <mergeCell ref="K13:M13"/>
    <mergeCell ref="A15:A18"/>
    <mergeCell ref="B15:D15"/>
    <mergeCell ref="E15:G15"/>
    <mergeCell ref="H15:J18"/>
    <mergeCell ref="K15:M15"/>
    <mergeCell ref="N15:P15"/>
    <mergeCell ref="Q11:Q14"/>
    <mergeCell ref="R11:R14"/>
    <mergeCell ref="S11:S14"/>
    <mergeCell ref="Q15:Q18"/>
    <mergeCell ref="R15:R18"/>
    <mergeCell ref="S15:S18"/>
    <mergeCell ref="N13:P13"/>
    <mergeCell ref="A11:A14"/>
    <mergeCell ref="B11:D11"/>
    <mergeCell ref="E11:G14"/>
    <mergeCell ref="H11:J11"/>
    <mergeCell ref="K11:M11"/>
    <mergeCell ref="N11:P11"/>
    <mergeCell ref="E9:G9"/>
    <mergeCell ref="H9:J9"/>
    <mergeCell ref="K9:M9"/>
    <mergeCell ref="N9:P9"/>
    <mergeCell ref="A7:A10"/>
    <mergeCell ref="B7:D10"/>
    <mergeCell ref="E7:G7"/>
    <mergeCell ref="H7:J7"/>
    <mergeCell ref="K7:M7"/>
    <mergeCell ref="N7:P7"/>
    <mergeCell ref="Q7:Q10"/>
    <mergeCell ref="R7:R10"/>
    <mergeCell ref="S7:S10"/>
    <mergeCell ref="T7:T10"/>
    <mergeCell ref="A1:U1"/>
    <mergeCell ref="B2:C2"/>
    <mergeCell ref="F2:G2"/>
    <mergeCell ref="I2:J2"/>
    <mergeCell ref="O2:Q2"/>
    <mergeCell ref="B6:D6"/>
    <mergeCell ref="E6:G6"/>
    <mergeCell ref="H6:J6"/>
    <mergeCell ref="K6:M6"/>
    <mergeCell ref="N6:P6"/>
    <mergeCell ref="U7:U10"/>
    <mergeCell ref="B4:D4"/>
    <mergeCell ref="B5:D5"/>
    <mergeCell ref="E4:G4"/>
    <mergeCell ref="H4:J4"/>
    <mergeCell ref="K4:M4"/>
    <mergeCell ref="N4:P4"/>
    <mergeCell ref="E5:G5"/>
    <mergeCell ref="H5:J5"/>
    <mergeCell ref="K5:M5"/>
  </mergeCells>
  <phoneticPr fontId="2"/>
  <conditionalFormatting sqref="B7 E7:P10">
    <cfRule type="cellIs" dxfId="106" priority="5" operator="equal">
      <formula>"○"</formula>
    </cfRule>
  </conditionalFormatting>
  <conditionalFormatting sqref="B11:E11 H11:P14 B12:D14">
    <cfRule type="cellIs" dxfId="105" priority="4" operator="equal">
      <formula>"○"</formula>
    </cfRule>
  </conditionalFormatting>
  <conditionalFormatting sqref="B15:H15 K15:P18 B16:G18">
    <cfRule type="cellIs" dxfId="104" priority="3" operator="equal">
      <formula>"○"</formula>
    </cfRule>
  </conditionalFormatting>
  <conditionalFormatting sqref="B19:K19 N19:P22 B20:J22">
    <cfRule type="cellIs" dxfId="103" priority="2" operator="equal">
      <formula>"○"</formula>
    </cfRule>
  </conditionalFormatting>
  <conditionalFormatting sqref="B23:N23 B24:M26">
    <cfRule type="cellIs" dxfId="102" priority="1" operator="equal">
      <formula>"○"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3358F-25D8-4ABC-A68F-8A0CC2B792AA}">
  <sheetPr>
    <tabColor rgb="FFFF0000"/>
    <pageSetUpPr fitToPage="1"/>
  </sheetPr>
  <dimension ref="A1:AD51"/>
  <sheetViews>
    <sheetView view="pageBreakPreview" topLeftCell="A4" zoomScale="60" zoomScaleNormal="55" workbookViewId="0">
      <selection activeCell="N11" sqref="N11:P14"/>
    </sheetView>
  </sheetViews>
  <sheetFormatPr defaultColWidth="9" defaultRowHeight="18.75" x14ac:dyDescent="0.4"/>
  <cols>
    <col min="1" max="1" width="18.5" style="1" customWidth="1"/>
    <col min="2" max="21" width="8.5" style="1" customWidth="1"/>
    <col min="22" max="22" width="9" style="1"/>
    <col min="23" max="23" width="4.5" style="1" bestFit="1" customWidth="1"/>
    <col min="24" max="24" width="4" style="1" bestFit="1" customWidth="1"/>
    <col min="25" max="25" width="6" style="1" customWidth="1"/>
    <col min="26" max="26" width="3.5" style="1" bestFit="1" customWidth="1"/>
    <col min="27" max="27" width="4" style="1" bestFit="1" customWidth="1"/>
    <col min="28" max="16384" width="9" style="1"/>
  </cols>
  <sheetData>
    <row r="1" spans="1:21" ht="51" customHeight="1" x14ac:dyDescent="0.4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1:21" ht="31.5" customHeight="1" x14ac:dyDescent="0.4">
      <c r="A2" s="56"/>
      <c r="B2" s="201" t="e">
        <v>#N/A</v>
      </c>
      <c r="C2" s="201"/>
      <c r="D2" s="3" t="s">
        <v>1</v>
      </c>
      <c r="E2" s="19"/>
      <c r="F2" s="284" t="s">
        <v>71</v>
      </c>
      <c r="G2" s="284"/>
      <c r="H2" s="57"/>
      <c r="I2" s="285" t="s">
        <v>27</v>
      </c>
      <c r="J2" s="285"/>
      <c r="K2" s="57" t="s">
        <v>92</v>
      </c>
      <c r="L2" s="56"/>
      <c r="M2" s="57"/>
      <c r="N2" s="56"/>
      <c r="O2" s="285" t="s">
        <v>102</v>
      </c>
      <c r="P2" s="285"/>
      <c r="Q2" s="285"/>
      <c r="R2" s="57" t="s">
        <v>2</v>
      </c>
      <c r="S2" s="56"/>
      <c r="T2" s="56"/>
      <c r="U2" s="56"/>
    </row>
    <row r="3" spans="1:21" ht="15" customHeight="1" x14ac:dyDescent="0.4">
      <c r="A3" s="56"/>
      <c r="B3" s="78"/>
      <c r="C3" s="78"/>
      <c r="D3" s="3"/>
      <c r="E3" s="19"/>
      <c r="F3" s="81"/>
      <c r="G3" s="81"/>
      <c r="H3" s="57"/>
      <c r="I3" s="82"/>
      <c r="J3" s="82"/>
      <c r="K3" s="57"/>
      <c r="L3" s="56"/>
      <c r="M3" s="57"/>
      <c r="N3" s="56"/>
      <c r="O3" s="82"/>
      <c r="P3" s="82"/>
      <c r="Q3" s="82"/>
      <c r="R3" s="57"/>
      <c r="S3" s="56"/>
      <c r="T3" s="56"/>
      <c r="U3" s="56"/>
    </row>
    <row r="4" spans="1:21" s="88" customFormat="1" ht="24" customHeight="1" x14ac:dyDescent="0.4">
      <c r="B4" s="376" t="s">
        <v>86</v>
      </c>
      <c r="C4" s="376"/>
      <c r="D4" s="376"/>
      <c r="E4" s="376" t="s">
        <v>87</v>
      </c>
      <c r="F4" s="376"/>
      <c r="G4" s="376"/>
      <c r="H4" s="376" t="s">
        <v>88</v>
      </c>
      <c r="I4" s="376"/>
      <c r="J4" s="376"/>
      <c r="K4" s="376" t="s">
        <v>89</v>
      </c>
      <c r="L4" s="376"/>
      <c r="M4" s="376"/>
      <c r="N4" s="376" t="s">
        <v>90</v>
      </c>
      <c r="O4" s="376"/>
      <c r="P4" s="376"/>
    </row>
    <row r="5" spans="1:21" s="88" customFormat="1" ht="24" customHeight="1" thickBot="1" x14ac:dyDescent="0.45">
      <c r="B5" s="376" t="str">
        <f>B6</f>
        <v>大 船 渡</v>
      </c>
      <c r="C5" s="376"/>
      <c r="D5" s="376"/>
      <c r="E5" s="376" t="str">
        <f t="shared" ref="E5" si="0">E6</f>
        <v>盛岡第二</v>
      </c>
      <c r="F5" s="376"/>
      <c r="G5" s="376"/>
      <c r="H5" s="376" t="str">
        <f t="shared" ref="H5" si="1">H6</f>
        <v>盛岡第一</v>
      </c>
      <c r="I5" s="376"/>
      <c r="J5" s="376"/>
      <c r="K5" s="376" t="str">
        <f t="shared" ref="K5" si="2">K6</f>
        <v>宮　　古</v>
      </c>
      <c r="L5" s="376"/>
      <c r="M5" s="376"/>
      <c r="N5" s="376" t="str">
        <f t="shared" ref="N5" si="3">N6</f>
        <v>黒沢尻北</v>
      </c>
      <c r="O5" s="376"/>
      <c r="P5" s="376"/>
    </row>
    <row r="6" spans="1:21" ht="66" customHeight="1" thickTop="1" thickBot="1" x14ac:dyDescent="0.45">
      <c r="A6" s="68"/>
      <c r="B6" s="286" t="s">
        <v>65</v>
      </c>
      <c r="C6" s="287" t="e">
        <v>#REF!</v>
      </c>
      <c r="D6" s="288" t="e">
        <v>#REF!</v>
      </c>
      <c r="E6" s="289" t="s">
        <v>78</v>
      </c>
      <c r="F6" s="287" t="e">
        <v>#REF!</v>
      </c>
      <c r="G6" s="288" t="e">
        <v>#REF!</v>
      </c>
      <c r="H6" s="289" t="s">
        <v>28</v>
      </c>
      <c r="I6" s="287" t="e">
        <v>#REF!</v>
      </c>
      <c r="J6" s="288" t="e">
        <v>#REF!</v>
      </c>
      <c r="K6" s="289" t="s">
        <v>29</v>
      </c>
      <c r="L6" s="287" t="e">
        <v>#REF!</v>
      </c>
      <c r="M6" s="288" t="e">
        <v>#REF!</v>
      </c>
      <c r="N6" s="289" t="s">
        <v>25</v>
      </c>
      <c r="O6" s="287" t="e">
        <v>#REF!</v>
      </c>
      <c r="P6" s="290" t="e">
        <v>#REF!</v>
      </c>
      <c r="Q6" s="59" t="s">
        <v>3</v>
      </c>
      <c r="R6" s="60" t="s">
        <v>4</v>
      </c>
      <c r="S6" s="60" t="s">
        <v>5</v>
      </c>
      <c r="T6" s="60" t="s">
        <v>6</v>
      </c>
      <c r="U6" s="61" t="s">
        <v>7</v>
      </c>
    </row>
    <row r="7" spans="1:21" ht="25.5" thickTop="1" x14ac:dyDescent="0.4">
      <c r="A7" s="300" t="str">
        <f>B6</f>
        <v>大 船 渡</v>
      </c>
      <c r="B7" s="303"/>
      <c r="C7" s="304"/>
      <c r="D7" s="305"/>
      <c r="E7" s="312" t="str">
        <f>IF(E8="","",IF(E8&gt;G8,"○",IF(E8=0,"×","△")))</f>
        <v>△</v>
      </c>
      <c r="F7" s="313"/>
      <c r="G7" s="314"/>
      <c r="H7" s="312" t="str">
        <f>IF(H8="","",IF(H8&gt;J8,"○",IF(H8=0,"×","△")))</f>
        <v>○</v>
      </c>
      <c r="I7" s="313"/>
      <c r="J7" s="314"/>
      <c r="K7" s="312" t="str">
        <f>IF(K8="","",IF(K8&gt;M8,"○",IF(K8=0,"×","△")))</f>
        <v>○</v>
      </c>
      <c r="L7" s="313"/>
      <c r="M7" s="314"/>
      <c r="N7" s="312" t="str">
        <f>IF(N8="","",IF(N8&gt;P8,"○",IF(N8=0,"×","△")))</f>
        <v>△</v>
      </c>
      <c r="O7" s="313"/>
      <c r="P7" s="315"/>
      <c r="Q7" s="316">
        <f>IF(COUNTIF($B7:$P7,"○")+COUNTIF($B9:$P9,"○")+COUNTIF($B7:$P7,"△")+COUNTIF($B9:$P9,"△")+COUNTIF($B7:$P7,"×")+COUNTIF($B9:$P9,"×")&lt;1,"",COUNTIF($B7:$P7,"○")*2+COUNTIF($B9:$P9,"○")*2+COUNTIF($B7:$P7,"△")+COUNTIF($B9:$P9,"△"))</f>
        <v>11</v>
      </c>
      <c r="R7" s="293">
        <f>IF(SUM(B8,E8,H8,K8,N8,B10,E10,K10,N10,H10)=0,"",SUM(B8,E8,H8,K8,N8,B10,E10,K10,N10,H10))</f>
        <v>385</v>
      </c>
      <c r="S7" s="293">
        <f>IF(SUM(D8,G8,J8,M8,P8,D10,G10,J10,M10,P10)=0,"",SUM(D8,G8,J8,M8,P8,D10,G10,J10,M10,P10))</f>
        <v>439</v>
      </c>
      <c r="T7" s="293">
        <f>IFERROR(R7-S7,"")</f>
        <v>-54</v>
      </c>
      <c r="U7" s="296">
        <v>3</v>
      </c>
    </row>
    <row r="8" spans="1:21" ht="24.75" x14ac:dyDescent="0.4">
      <c r="A8" s="301"/>
      <c r="B8" s="306"/>
      <c r="C8" s="307"/>
      <c r="D8" s="308"/>
      <c r="E8" s="93">
        <v>43</v>
      </c>
      <c r="F8" s="94" t="s">
        <v>54</v>
      </c>
      <c r="G8" s="95">
        <v>87</v>
      </c>
      <c r="H8" s="148">
        <v>82</v>
      </c>
      <c r="I8" s="100" t="s">
        <v>54</v>
      </c>
      <c r="J8" s="100">
        <v>54</v>
      </c>
      <c r="K8" s="148">
        <v>61</v>
      </c>
      <c r="L8" s="100" t="s">
        <v>54</v>
      </c>
      <c r="M8" s="95">
        <v>53</v>
      </c>
      <c r="N8" s="100">
        <v>42</v>
      </c>
      <c r="O8" s="100" t="s">
        <v>54</v>
      </c>
      <c r="P8" s="134">
        <v>54</v>
      </c>
      <c r="Q8" s="317"/>
      <c r="R8" s="294"/>
      <c r="S8" s="294"/>
      <c r="T8" s="294"/>
      <c r="U8" s="297"/>
    </row>
    <row r="9" spans="1:21" ht="24.75" x14ac:dyDescent="0.4">
      <c r="A9" s="301"/>
      <c r="B9" s="306"/>
      <c r="C9" s="307"/>
      <c r="D9" s="308"/>
      <c r="E9" s="215" t="str">
        <f>IF(E10="","",IF(E10&gt;G10,"○",IF(E10=0,"×","△")))</f>
        <v>△</v>
      </c>
      <c r="F9" s="216"/>
      <c r="G9" s="217"/>
      <c r="H9" s="215" t="str">
        <f>IF(H10="","",IF(H10&gt;J10,"○",IF(H10=0,"×","△")))</f>
        <v>○</v>
      </c>
      <c r="I9" s="216"/>
      <c r="J9" s="217"/>
      <c r="K9" s="215" t="str">
        <f>IF(K10="","",IF(K10&gt;M10,"○",IF(K10=0,"×","△")))</f>
        <v>△</v>
      </c>
      <c r="L9" s="216"/>
      <c r="M9" s="217"/>
      <c r="N9" s="215" t="str">
        <f>IF(N10="","",IF(N10&gt;P10,"○",IF(N10=0,"×","△")))</f>
        <v>△</v>
      </c>
      <c r="O9" s="216"/>
      <c r="P9" s="299"/>
      <c r="Q9" s="317"/>
      <c r="R9" s="294"/>
      <c r="S9" s="294"/>
      <c r="T9" s="294"/>
      <c r="U9" s="297"/>
    </row>
    <row r="10" spans="1:21" ht="24.75" x14ac:dyDescent="0.4">
      <c r="A10" s="302"/>
      <c r="B10" s="309"/>
      <c r="C10" s="310"/>
      <c r="D10" s="311"/>
      <c r="E10" s="93">
        <v>42</v>
      </c>
      <c r="F10" s="94" t="s">
        <v>54</v>
      </c>
      <c r="G10" s="95">
        <v>66</v>
      </c>
      <c r="H10" s="96">
        <v>20</v>
      </c>
      <c r="I10" s="97" t="s">
        <v>54</v>
      </c>
      <c r="J10" s="97">
        <v>0</v>
      </c>
      <c r="K10" s="96">
        <v>55</v>
      </c>
      <c r="L10" s="97" t="s">
        <v>54</v>
      </c>
      <c r="M10" s="103">
        <v>60</v>
      </c>
      <c r="N10" s="97">
        <v>40</v>
      </c>
      <c r="O10" s="97" t="s">
        <v>54</v>
      </c>
      <c r="P10" s="128">
        <v>65</v>
      </c>
      <c r="Q10" s="318"/>
      <c r="R10" s="295"/>
      <c r="S10" s="295"/>
      <c r="T10" s="295"/>
      <c r="U10" s="298"/>
    </row>
    <row r="11" spans="1:21" ht="24.75" x14ac:dyDescent="0.4">
      <c r="A11" s="330" t="str">
        <f>E6</f>
        <v>盛岡第二</v>
      </c>
      <c r="B11" s="331" t="str">
        <f>IF(B12="","",IF(B12&gt;D12,"○",IF(B12=0,"×","△")))</f>
        <v>○</v>
      </c>
      <c r="C11" s="332"/>
      <c r="D11" s="333"/>
      <c r="E11" s="334"/>
      <c r="F11" s="335"/>
      <c r="G11" s="336"/>
      <c r="H11" s="343" t="str">
        <f>IF(H12="","",IF(H12&gt;J12,"○",IF(H12=0,"×","△")))</f>
        <v>○</v>
      </c>
      <c r="I11" s="332"/>
      <c r="J11" s="333"/>
      <c r="K11" s="343" t="str">
        <f>IF(K12="","",IF(K12&gt;M12,"○",IF(K12=0,"×","△")))</f>
        <v>○</v>
      </c>
      <c r="L11" s="332"/>
      <c r="M11" s="333"/>
      <c r="N11" s="343" t="str">
        <f>IF(N12="","",IF(N12&gt;P12,"○",IF(N12=0,"×","△")))</f>
        <v>○</v>
      </c>
      <c r="O11" s="332"/>
      <c r="P11" s="344"/>
      <c r="Q11" s="345">
        <f>IF(COUNTIF($B11:$P11,"○")+COUNTIF($B13:$P13,"○")+COUNTIF($B11:$P11,"△")+COUNTIF($B13:$P13,"△")+COUNTIF($B11:$P11,"×")+COUNTIF($B13:$P13,"×")&lt;1,"",COUNTIF($B11:$P11,"○")*2+COUNTIF($B13:$P13,"○")*2+COUNTIF($B11:$P11,"△")+COUNTIF($B13:$P13,"△"))</f>
        <v>15</v>
      </c>
      <c r="R11" s="319">
        <f>IF(SUM(B12,E12,H12,K12,N12,B14,E14,K14,N14,H14)=0,"",SUM(B12,E12,H12,K12,N12,B14,E14,K14,N14,H14))</f>
        <v>539</v>
      </c>
      <c r="S11" s="319">
        <f>IF(SUM(D12,G12,J12,M12,P12,D14,G14,J14,M14,P14)=0,"",SUM(D12,G12,J12,M12,P12,D14,G14,J14,M14,P14))</f>
        <v>385</v>
      </c>
      <c r="T11" s="319">
        <f>IFERROR(R11-S11,"")</f>
        <v>154</v>
      </c>
      <c r="U11" s="322">
        <v>2</v>
      </c>
    </row>
    <row r="12" spans="1:21" ht="24.75" x14ac:dyDescent="0.4">
      <c r="A12" s="301"/>
      <c r="B12" s="151">
        <f>IF(G8="","",G8)</f>
        <v>87</v>
      </c>
      <c r="C12" s="152" t="s">
        <v>54</v>
      </c>
      <c r="D12" s="152">
        <f>IF(E8="","",E8)</f>
        <v>43</v>
      </c>
      <c r="E12" s="337"/>
      <c r="F12" s="338"/>
      <c r="G12" s="339"/>
      <c r="H12" s="152">
        <v>102</v>
      </c>
      <c r="I12" s="152" t="s">
        <v>54</v>
      </c>
      <c r="J12" s="152">
        <v>22</v>
      </c>
      <c r="K12" s="153">
        <v>80</v>
      </c>
      <c r="L12" s="152" t="s">
        <v>54</v>
      </c>
      <c r="M12" s="156">
        <v>58</v>
      </c>
      <c r="N12" s="152">
        <v>63</v>
      </c>
      <c r="O12" s="152" t="s">
        <v>54</v>
      </c>
      <c r="P12" s="154">
        <v>43</v>
      </c>
      <c r="Q12" s="346"/>
      <c r="R12" s="320"/>
      <c r="S12" s="320"/>
      <c r="T12" s="320"/>
      <c r="U12" s="323"/>
    </row>
    <row r="13" spans="1:21" ht="24.75" x14ac:dyDescent="0.4">
      <c r="A13" s="301"/>
      <c r="B13" s="325" t="str">
        <f>IF(B14="","",IF(B14&gt;D14,"○",IF(B14=0,"×","△")))</f>
        <v>○</v>
      </c>
      <c r="C13" s="326"/>
      <c r="D13" s="327"/>
      <c r="E13" s="337"/>
      <c r="F13" s="338"/>
      <c r="G13" s="339"/>
      <c r="H13" s="328" t="str">
        <f>IF(H14="","",IF(H14&gt;J14,"○",IF(H14=0,"×","△")))</f>
        <v>○</v>
      </c>
      <c r="I13" s="326"/>
      <c r="J13" s="327"/>
      <c r="K13" s="328" t="str">
        <f>IF(K14="","",IF(K14&gt;M14,"○",IF(K14=0,"×","△")))</f>
        <v>○</v>
      </c>
      <c r="L13" s="326"/>
      <c r="M13" s="327"/>
      <c r="N13" s="328" t="str">
        <f>IF(N14="","",IF(N14&gt;P14,"○",IF(N14=0,"×","△")))</f>
        <v>△</v>
      </c>
      <c r="O13" s="326"/>
      <c r="P13" s="329"/>
      <c r="Q13" s="346"/>
      <c r="R13" s="320"/>
      <c r="S13" s="320"/>
      <c r="T13" s="320"/>
      <c r="U13" s="323"/>
    </row>
    <row r="14" spans="1:21" ht="24.75" x14ac:dyDescent="0.4">
      <c r="A14" s="302"/>
      <c r="B14" s="129">
        <f>IF(G10="","",G10)</f>
        <v>66</v>
      </c>
      <c r="C14" s="130" t="s">
        <v>54</v>
      </c>
      <c r="D14" s="130">
        <f>IF(E10="","",E10)</f>
        <v>42</v>
      </c>
      <c r="E14" s="340"/>
      <c r="F14" s="341"/>
      <c r="G14" s="342"/>
      <c r="H14" s="130">
        <v>20</v>
      </c>
      <c r="I14" s="130" t="s">
        <v>54</v>
      </c>
      <c r="J14" s="130">
        <v>0</v>
      </c>
      <c r="K14" s="131">
        <v>72</v>
      </c>
      <c r="L14" s="130" t="s">
        <v>54</v>
      </c>
      <c r="M14" s="138">
        <v>60</v>
      </c>
      <c r="N14" s="130">
        <v>49</v>
      </c>
      <c r="O14" s="130" t="s">
        <v>54</v>
      </c>
      <c r="P14" s="132">
        <v>117</v>
      </c>
      <c r="Q14" s="347"/>
      <c r="R14" s="321"/>
      <c r="S14" s="321"/>
      <c r="T14" s="321"/>
      <c r="U14" s="324"/>
    </row>
    <row r="15" spans="1:21" ht="24.75" x14ac:dyDescent="0.4">
      <c r="A15" s="330" t="str">
        <f>H6</f>
        <v>盛岡第一</v>
      </c>
      <c r="B15" s="351" t="str">
        <f>IF(B16="","",IF(B16&gt;D16,"○",IF(B16=0,"×","△")))</f>
        <v>△</v>
      </c>
      <c r="C15" s="260"/>
      <c r="D15" s="261"/>
      <c r="E15" s="262" t="str">
        <f>IF(E16="","",IF(E16&gt;G16,"○",IF(E16=0,"×","△")))</f>
        <v>△</v>
      </c>
      <c r="F15" s="260"/>
      <c r="G15" s="261"/>
      <c r="H15" s="352"/>
      <c r="I15" s="353"/>
      <c r="J15" s="354"/>
      <c r="K15" s="262" t="str">
        <f>IF(K16="","",IF(K16&gt;M16,"○",IF(K16=0,"×","△")))</f>
        <v>△</v>
      </c>
      <c r="L15" s="260"/>
      <c r="M15" s="261"/>
      <c r="N15" s="262" t="str">
        <f>IF(N16="","",IF(N16&gt;P16,"○",IF(N16=0,"×","△")))</f>
        <v>△</v>
      </c>
      <c r="O15" s="260"/>
      <c r="P15" s="361"/>
      <c r="Q15" s="362">
        <f>IF(COUNTIF($B15:$P15,"○")+COUNTIF($B17:$P17,"○")+COUNTIF($B15:$P15,"△")+COUNTIF($B17:$P17,"△")+COUNTIF($B15:$P15,"×")+COUNTIF($B17:$P17,"×")&lt;1,"",COUNTIF($B15:$P15,"○")*2+COUNTIF($B17:$P17,"○")*2+COUNTIF($B15:$P15,"△")+COUNTIF($B17:$P17,"△"))</f>
        <v>4</v>
      </c>
      <c r="R15" s="348">
        <f>IF(SUM(B16,E16,H16,K16,N16,B18,E18,K18,N18,H18)=0,"",SUM(B16,E16,H16,K16,N16,B18,E18,K18,N18,H18))</f>
        <v>163</v>
      </c>
      <c r="S15" s="348">
        <f>IF(SUM(D16,G16,J16,M16,P16,D18,G18,J18,M18,P18)=0,"",SUM(D16,G16,J16,M16,P16,D18,G18,J18,M18,P18))</f>
        <v>434</v>
      </c>
      <c r="T15" s="348">
        <f>IFERROR(R15-S15,"")</f>
        <v>-271</v>
      </c>
      <c r="U15" s="349">
        <v>5</v>
      </c>
    </row>
    <row r="16" spans="1:21" ht="24.75" x14ac:dyDescent="0.4">
      <c r="A16" s="301"/>
      <c r="B16" s="155">
        <f>IF(J8="","",J8)</f>
        <v>54</v>
      </c>
      <c r="C16" s="100" t="s">
        <v>54</v>
      </c>
      <c r="D16" s="100">
        <f>IF(H8="","",H8)</f>
        <v>82</v>
      </c>
      <c r="E16" s="148">
        <f>IF(J12="","",J12)</f>
        <v>22</v>
      </c>
      <c r="F16" s="100" t="s">
        <v>54</v>
      </c>
      <c r="G16" s="100">
        <f>IF(H12="","",H12)</f>
        <v>102</v>
      </c>
      <c r="H16" s="355"/>
      <c r="I16" s="356"/>
      <c r="J16" s="357"/>
      <c r="K16" s="93">
        <v>50</v>
      </c>
      <c r="L16" s="94" t="s">
        <v>54</v>
      </c>
      <c r="M16" s="95">
        <v>76</v>
      </c>
      <c r="N16" s="148">
        <v>37</v>
      </c>
      <c r="O16" s="100" t="s">
        <v>54</v>
      </c>
      <c r="P16" s="134">
        <v>94</v>
      </c>
      <c r="Q16" s="317"/>
      <c r="R16" s="294"/>
      <c r="S16" s="294"/>
      <c r="T16" s="294"/>
      <c r="U16" s="297"/>
    </row>
    <row r="17" spans="1:21" ht="24.75" x14ac:dyDescent="0.4">
      <c r="A17" s="301"/>
      <c r="B17" s="350" t="str">
        <f>IF(B18="","",IF(B18&gt;D18,"○",IF(B18=0,"×","△")))</f>
        <v>×</v>
      </c>
      <c r="C17" s="216"/>
      <c r="D17" s="217"/>
      <c r="E17" s="215" t="str">
        <f>IF(E18="","",IF(E18&gt;G18,"○",IF(E18=0,"×","△")))</f>
        <v>×</v>
      </c>
      <c r="F17" s="216"/>
      <c r="G17" s="217"/>
      <c r="H17" s="355"/>
      <c r="I17" s="356"/>
      <c r="J17" s="357"/>
      <c r="K17" s="215" t="str">
        <f>IF(K18="","",IF(K18&gt;M18,"○",IF(K18=0,"×","△")))</f>
        <v>×</v>
      </c>
      <c r="L17" s="216"/>
      <c r="M17" s="217"/>
      <c r="N17" s="215" t="str">
        <f>IF(N18="","",IF(N18&gt;P18,"○",IF(N18=0,"×","△")))</f>
        <v>×</v>
      </c>
      <c r="O17" s="216"/>
      <c r="P17" s="299"/>
      <c r="Q17" s="317"/>
      <c r="R17" s="294"/>
      <c r="S17" s="294"/>
      <c r="T17" s="294"/>
      <c r="U17" s="297"/>
    </row>
    <row r="18" spans="1:21" ht="24.75" x14ac:dyDescent="0.4">
      <c r="A18" s="302"/>
      <c r="B18" s="133">
        <f>IF(J10="","",J10)</f>
        <v>0</v>
      </c>
      <c r="C18" s="97" t="s">
        <v>54</v>
      </c>
      <c r="D18" s="97">
        <f>IF(H10="","",H10)</f>
        <v>20</v>
      </c>
      <c r="E18" s="96">
        <f>IF(J14="","",J14)</f>
        <v>0</v>
      </c>
      <c r="F18" s="97" t="s">
        <v>54</v>
      </c>
      <c r="G18" s="97">
        <f>IF(H14="","",H14)</f>
        <v>20</v>
      </c>
      <c r="H18" s="358"/>
      <c r="I18" s="359"/>
      <c r="J18" s="360"/>
      <c r="K18" s="93">
        <v>0</v>
      </c>
      <c r="L18" s="94" t="s">
        <v>54</v>
      </c>
      <c r="M18" s="95">
        <v>20</v>
      </c>
      <c r="N18" s="96">
        <v>0</v>
      </c>
      <c r="O18" s="97" t="s">
        <v>54</v>
      </c>
      <c r="P18" s="128">
        <v>20</v>
      </c>
      <c r="Q18" s="318"/>
      <c r="R18" s="295"/>
      <c r="S18" s="295"/>
      <c r="T18" s="295"/>
      <c r="U18" s="298"/>
    </row>
    <row r="19" spans="1:21" ht="24.75" x14ac:dyDescent="0.4">
      <c r="A19" s="330" t="str">
        <f>K6</f>
        <v>宮　　古</v>
      </c>
      <c r="B19" s="331" t="str">
        <f>IF(B20="","",IF(B20&gt;D20,"○",IF(B20=0,"×","△")))</f>
        <v>△</v>
      </c>
      <c r="C19" s="332"/>
      <c r="D19" s="333"/>
      <c r="E19" s="343" t="str">
        <f>IF(E20="","",IF(E20&gt;G20,"○",IF(E20=0,"×","△")))</f>
        <v>△</v>
      </c>
      <c r="F19" s="332"/>
      <c r="G19" s="333"/>
      <c r="H19" s="343" t="str">
        <f>IF(H20="","",IF(H20&gt;J20,"○",IF(H20=0,"×","△")))</f>
        <v>○</v>
      </c>
      <c r="I19" s="332"/>
      <c r="J19" s="333"/>
      <c r="K19" s="334"/>
      <c r="L19" s="335"/>
      <c r="M19" s="336"/>
      <c r="N19" s="343" t="str">
        <f>IF(N20="","",IF(N20&gt;P20,"○",IF(N20=0,"×","△")))</f>
        <v>△</v>
      </c>
      <c r="O19" s="332"/>
      <c r="P19" s="344"/>
      <c r="Q19" s="345">
        <f>IF(COUNTIF($B19:$P19,"○")+COUNTIF($B21:$P21,"○")+COUNTIF($B19:$P19,"△")+COUNTIF($B21:$P21,"△")+COUNTIF($B19:$P19,"×")+COUNTIF($B21:$P21,"×")&lt;1,"",COUNTIF($B19:$P19,"○")*2+COUNTIF($B21:$P21,"○")*2+COUNTIF($B19:$P19,"△")+COUNTIF($B21:$P21,"△"))</f>
        <v>11</v>
      </c>
      <c r="R19" s="319">
        <f>IF(SUM(B20,E20,H20,K20,N20,B22,E22,K22,N22,H22)=0,"",SUM(B20,E20,H20,K20,N20,B22,E22,K22,N22,H22))</f>
        <v>405</v>
      </c>
      <c r="S19" s="319">
        <f>IF(SUM(D20,G20,J20,M20,P20,D22,G22,J22,M22,P22)=0,"",SUM(D20,G20,J20,M20,P20,D22,G22,J22,M22,P22))</f>
        <v>462</v>
      </c>
      <c r="T19" s="319">
        <f>IFERROR(R19-S19,"")</f>
        <v>-57</v>
      </c>
      <c r="U19" s="322">
        <v>4</v>
      </c>
    </row>
    <row r="20" spans="1:21" ht="24.75" x14ac:dyDescent="0.4">
      <c r="A20" s="301"/>
      <c r="B20" s="151">
        <f>IF(M8="","",M8)</f>
        <v>53</v>
      </c>
      <c r="C20" s="152" t="s">
        <v>54</v>
      </c>
      <c r="D20" s="152">
        <f>IF(K8="","",K8)</f>
        <v>61</v>
      </c>
      <c r="E20" s="153">
        <f>IF(M12="","",M12)</f>
        <v>58</v>
      </c>
      <c r="F20" s="152" t="s">
        <v>54</v>
      </c>
      <c r="G20" s="152">
        <f>IF(K12="","",K12)</f>
        <v>80</v>
      </c>
      <c r="H20" s="153">
        <f>IF(M16="","",M16)</f>
        <v>76</v>
      </c>
      <c r="I20" s="152" t="s">
        <v>54</v>
      </c>
      <c r="J20" s="152">
        <f>IF(K16="","",K16)</f>
        <v>50</v>
      </c>
      <c r="K20" s="337"/>
      <c r="L20" s="338"/>
      <c r="M20" s="339"/>
      <c r="N20" s="152">
        <v>33</v>
      </c>
      <c r="O20" s="152" t="s">
        <v>54</v>
      </c>
      <c r="P20" s="154">
        <v>73</v>
      </c>
      <c r="Q20" s="346"/>
      <c r="R20" s="320"/>
      <c r="S20" s="320"/>
      <c r="T20" s="320"/>
      <c r="U20" s="323"/>
    </row>
    <row r="21" spans="1:21" ht="24.75" x14ac:dyDescent="0.4">
      <c r="A21" s="301"/>
      <c r="B21" s="325" t="str">
        <f>IF(B22="","",IF(B22&gt;D22,"○",IF(B22=0,"×","△")))</f>
        <v>○</v>
      </c>
      <c r="C21" s="326"/>
      <c r="D21" s="327"/>
      <c r="E21" s="328" t="str">
        <f>IF(E22="","",IF(E22&gt;G22,"○",IF(E22=0,"×","△")))</f>
        <v>△</v>
      </c>
      <c r="F21" s="326"/>
      <c r="G21" s="327"/>
      <c r="H21" s="328" t="str">
        <f>IF(H22="","",IF(H22&gt;J22,"○",IF(H22=0,"×","△")))</f>
        <v>○</v>
      </c>
      <c r="I21" s="326"/>
      <c r="J21" s="327"/>
      <c r="K21" s="337"/>
      <c r="L21" s="338"/>
      <c r="M21" s="339"/>
      <c r="N21" s="328" t="str">
        <f>IF(N22="","",IF(N22&gt;P22,"○",IF(N22=0,"×","△")))</f>
        <v>△</v>
      </c>
      <c r="O21" s="326"/>
      <c r="P21" s="329"/>
      <c r="Q21" s="346"/>
      <c r="R21" s="320"/>
      <c r="S21" s="320"/>
      <c r="T21" s="320"/>
      <c r="U21" s="323"/>
    </row>
    <row r="22" spans="1:21" ht="24.75" x14ac:dyDescent="0.4">
      <c r="A22" s="302"/>
      <c r="B22" s="129">
        <f>IF(M10="","",M10)</f>
        <v>60</v>
      </c>
      <c r="C22" s="130" t="s">
        <v>54</v>
      </c>
      <c r="D22" s="130">
        <f>IF(K10="","",K10)</f>
        <v>55</v>
      </c>
      <c r="E22" s="131">
        <f>IF(M14="","",M14)</f>
        <v>60</v>
      </c>
      <c r="F22" s="130" t="s">
        <v>54</v>
      </c>
      <c r="G22" s="130">
        <f>IF(K14="","",K14)</f>
        <v>72</v>
      </c>
      <c r="H22" s="131">
        <f>IF(M18="","",M18)</f>
        <v>20</v>
      </c>
      <c r="I22" s="130" t="s">
        <v>54</v>
      </c>
      <c r="J22" s="130">
        <f>IF(K18="","",K18)</f>
        <v>0</v>
      </c>
      <c r="K22" s="340"/>
      <c r="L22" s="341"/>
      <c r="M22" s="342"/>
      <c r="N22" s="130">
        <v>45</v>
      </c>
      <c r="O22" s="130" t="s">
        <v>54</v>
      </c>
      <c r="P22" s="132">
        <v>71</v>
      </c>
      <c r="Q22" s="347"/>
      <c r="R22" s="321"/>
      <c r="S22" s="321"/>
      <c r="T22" s="321"/>
      <c r="U22" s="324"/>
    </row>
    <row r="23" spans="1:21" ht="24.75" x14ac:dyDescent="0.4">
      <c r="A23" s="330" t="str">
        <f>N6</f>
        <v>黒沢尻北</v>
      </c>
      <c r="B23" s="351" t="str">
        <f>IF(B24="","",IF(B24&gt;D24,"○",IF(B24=0,"×","△")))</f>
        <v>○</v>
      </c>
      <c r="C23" s="260"/>
      <c r="D23" s="261"/>
      <c r="E23" s="262" t="str">
        <f>IF(E24="","",IF(E24&gt;G24,"○",IF(E24=0,"×","△")))</f>
        <v>△</v>
      </c>
      <c r="F23" s="260"/>
      <c r="G23" s="261"/>
      <c r="H23" s="262" t="str">
        <f>IF(H24="","",IF(H24&gt;J24,"○",IF(H24=0,"×","△")))</f>
        <v>○</v>
      </c>
      <c r="I23" s="260"/>
      <c r="J23" s="261"/>
      <c r="K23" s="262" t="str">
        <f>IF(K24="","",IF(K24&gt;M24,"○",IF(K24=0,"×","△")))</f>
        <v>○</v>
      </c>
      <c r="L23" s="260"/>
      <c r="M23" s="261"/>
      <c r="N23" s="431"/>
      <c r="O23" s="432"/>
      <c r="P23" s="433"/>
      <c r="Q23" s="362">
        <f>IF(COUNTIF($B23:$P23,"○")+COUNTIF($B25:$P25,"○")+COUNTIF($B23:$P23,"△")+COUNTIF($B25:$P25,"△")+COUNTIF($B23:$P23,"×")+COUNTIF($B25:$P25,"×")&lt;1,"",COUNTIF($B23:$P23,"○")*2+COUNTIF($B25:$P25,"○")*2+COUNTIF($B23:$P23,"△")+COUNTIF($B25:$P25,"△"))</f>
        <v>15</v>
      </c>
      <c r="R23" s="348">
        <f>IF(SUM(B24,E24,H24,K24,N24,B26,E26,K26,N26,H26)=0,"",SUM(B24,E24,H24,K24,N24,B26,E26,K26,N26,H26))</f>
        <v>537</v>
      </c>
      <c r="S23" s="348">
        <f>IF(SUM(D24,G24,J24,M24,P24,D26,G26,J26,M26,P26)=0,"",SUM(D24,G24,J24,M24,P24,D26,G26,J26,M26,P26))</f>
        <v>309</v>
      </c>
      <c r="T23" s="348">
        <f>IFERROR(R23-S23,"")</f>
        <v>228</v>
      </c>
      <c r="U23" s="349">
        <v>1</v>
      </c>
    </row>
    <row r="24" spans="1:21" ht="24.75" x14ac:dyDescent="0.4">
      <c r="A24" s="301"/>
      <c r="B24" s="155">
        <f>IF(P8="","",P8)</f>
        <v>54</v>
      </c>
      <c r="C24" s="100" t="s">
        <v>54</v>
      </c>
      <c r="D24" s="100">
        <f>IF(N8="","",N8)</f>
        <v>42</v>
      </c>
      <c r="E24" s="148">
        <f>IF(P12="","",P12)</f>
        <v>43</v>
      </c>
      <c r="F24" s="100" t="s">
        <v>54</v>
      </c>
      <c r="G24" s="100">
        <f>IF(N12="","",N12)</f>
        <v>63</v>
      </c>
      <c r="H24" s="148">
        <f>IF(P16="","",P16)</f>
        <v>94</v>
      </c>
      <c r="I24" s="100" t="s">
        <v>54</v>
      </c>
      <c r="J24" s="100">
        <f>IF(N16="","",N16)</f>
        <v>37</v>
      </c>
      <c r="K24" s="148">
        <f>IF(P20="","",P20)</f>
        <v>73</v>
      </c>
      <c r="L24" s="100" t="s">
        <v>54</v>
      </c>
      <c r="M24" s="100">
        <f>IF(N20="","",N20)</f>
        <v>33</v>
      </c>
      <c r="N24" s="434"/>
      <c r="O24" s="307"/>
      <c r="P24" s="435"/>
      <c r="Q24" s="317"/>
      <c r="R24" s="294"/>
      <c r="S24" s="294"/>
      <c r="T24" s="294"/>
      <c r="U24" s="297"/>
    </row>
    <row r="25" spans="1:21" ht="24.75" x14ac:dyDescent="0.4">
      <c r="A25" s="301"/>
      <c r="B25" s="350" t="str">
        <f>IF(B26="","",IF(B26&gt;D26,"○",IF(B26=0,"×","△")))</f>
        <v>○</v>
      </c>
      <c r="C25" s="216"/>
      <c r="D25" s="217"/>
      <c r="E25" s="215" t="str">
        <f>IF(E26="","",IF(E26&gt;G26,"○",IF(E26=0,"×","△")))</f>
        <v>○</v>
      </c>
      <c r="F25" s="216"/>
      <c r="G25" s="217"/>
      <c r="H25" s="215" t="str">
        <f>IF(H26="","",IF(H26&gt;J26,"○",IF(H26=0,"×","△")))</f>
        <v>○</v>
      </c>
      <c r="I25" s="216"/>
      <c r="J25" s="217"/>
      <c r="K25" s="215" t="str">
        <f>IF(K26="","",IF(K26&gt;M26,"○",IF(K26=0,"×","△")))</f>
        <v>○</v>
      </c>
      <c r="L25" s="216"/>
      <c r="M25" s="217"/>
      <c r="N25" s="434"/>
      <c r="O25" s="307"/>
      <c r="P25" s="435"/>
      <c r="Q25" s="317"/>
      <c r="R25" s="294"/>
      <c r="S25" s="294"/>
      <c r="T25" s="294"/>
      <c r="U25" s="297"/>
    </row>
    <row r="26" spans="1:21" ht="25.5" thickBot="1" x14ac:dyDescent="0.45">
      <c r="A26" s="365"/>
      <c r="B26" s="139">
        <f>IF(P10="","",P10)</f>
        <v>65</v>
      </c>
      <c r="C26" s="140" t="s">
        <v>54</v>
      </c>
      <c r="D26" s="140">
        <f>IF(N10="","",N10)</f>
        <v>40</v>
      </c>
      <c r="E26" s="141">
        <f>IF(P14="","",P14)</f>
        <v>117</v>
      </c>
      <c r="F26" s="140" t="s">
        <v>54</v>
      </c>
      <c r="G26" s="140">
        <f>IF(N14="","",N14)</f>
        <v>49</v>
      </c>
      <c r="H26" s="141">
        <f>IF(P18="","",P18)</f>
        <v>20</v>
      </c>
      <c r="I26" s="140" t="s">
        <v>54</v>
      </c>
      <c r="J26" s="140">
        <f>IF(N18="","",N18)</f>
        <v>0</v>
      </c>
      <c r="K26" s="141">
        <f>IF(P22="","",P22)</f>
        <v>71</v>
      </c>
      <c r="L26" s="140" t="s">
        <v>54</v>
      </c>
      <c r="M26" s="140">
        <f>IF(N22="","",N22)</f>
        <v>45</v>
      </c>
      <c r="N26" s="436"/>
      <c r="O26" s="437"/>
      <c r="P26" s="438"/>
      <c r="Q26" s="439"/>
      <c r="R26" s="440"/>
      <c r="S26" s="440"/>
      <c r="T26" s="440"/>
      <c r="U26" s="441"/>
    </row>
    <row r="27" spans="1:21" s="22" customFormat="1" ht="20.25" thickTop="1" x14ac:dyDescent="0.4"/>
    <row r="28" spans="1:21" s="23" customFormat="1" ht="19.5" x14ac:dyDescent="0.4">
      <c r="A28" s="69" t="s">
        <v>8</v>
      </c>
    </row>
    <row r="29" spans="1:21" s="22" customFormat="1" ht="19.5" x14ac:dyDescent="0.4">
      <c r="A29" s="22" t="s">
        <v>93</v>
      </c>
    </row>
    <row r="30" spans="1:21" s="22" customFormat="1" ht="19.5" x14ac:dyDescent="0.4">
      <c r="A30" s="22" t="s">
        <v>94</v>
      </c>
    </row>
    <row r="31" spans="1:21" s="22" customFormat="1" ht="19.5" x14ac:dyDescent="0.4">
      <c r="A31" s="22" t="s">
        <v>95</v>
      </c>
    </row>
    <row r="32" spans="1:21" s="22" customFormat="1" ht="19.5" x14ac:dyDescent="0.4">
      <c r="A32" s="22" t="s">
        <v>96</v>
      </c>
    </row>
    <row r="33" spans="1:30" s="22" customFormat="1" ht="19.5" x14ac:dyDescent="0.4">
      <c r="A33" s="22" t="s">
        <v>93</v>
      </c>
    </row>
    <row r="34" spans="1:30" s="22" customFormat="1" ht="19.5" x14ac:dyDescent="0.4">
      <c r="A34" s="22" t="s">
        <v>9</v>
      </c>
    </row>
    <row r="35" spans="1:30" s="15" customFormat="1" ht="22.5" x14ac:dyDescent="0.4">
      <c r="A35" s="70" t="s">
        <v>10</v>
      </c>
      <c r="B35" s="445" t="str">
        <f t="shared" ref="B35:B42" si="4">IF(E44="","",VLOOKUP(E44,$B$44:$C$50,2,FALSE))</f>
        <v>大 船 渡</v>
      </c>
      <c r="C35" s="445"/>
      <c r="D35" s="71" t="s">
        <v>54</v>
      </c>
      <c r="E35" s="445" t="str">
        <f t="shared" ref="E35:E42" si="5">IF(F44="","",VLOOKUP(F44,$B$44:$C$50,2,FALSE))</f>
        <v>盛岡第二</v>
      </c>
      <c r="F35" s="445"/>
      <c r="G35" s="442" t="str">
        <f t="shared" ref="G35:G42" si="6">IF(G44="","",VLOOKUP(G44,$B$44:$C$50,2,FALSE))</f>
        <v>盛岡第一</v>
      </c>
      <c r="H35" s="442"/>
      <c r="I35" s="72" t="s">
        <v>54</v>
      </c>
      <c r="J35" s="442" t="str">
        <f t="shared" ref="J35:J42" si="7">IF(H44="","",VLOOKUP(H44,$B$44:$C$50,2,FALSE))</f>
        <v>宮　　古</v>
      </c>
      <c r="K35" s="442"/>
      <c r="L35" s="445" t="str">
        <f t="shared" ref="L35:L42" si="8">IF(I44="","",VLOOKUP(I44,$B$44:$C$50,2,FALSE))</f>
        <v>大 船 渡</v>
      </c>
      <c r="M35" s="445"/>
      <c r="N35" s="71" t="s">
        <v>54</v>
      </c>
      <c r="O35" s="445" t="str">
        <f t="shared" ref="O35:O42" si="9">IF(J44="","",VLOOKUP(J44,$B$44:$C$50,2,FALSE))</f>
        <v>黒沢尻北</v>
      </c>
      <c r="P35" s="445"/>
      <c r="Q35" s="442" t="str">
        <f t="shared" ref="Q35:Q42" si="10">IF(K44="","",VLOOKUP(K44,$B$44:$C$50,2,FALSE))</f>
        <v>盛岡第二</v>
      </c>
      <c r="R35" s="442"/>
      <c r="S35" s="72" t="s">
        <v>54</v>
      </c>
      <c r="T35" s="442" t="str">
        <f t="shared" ref="T35:T42" si="11">IF(L44="","",VLOOKUP(L44,$B$44:$C$50,2,FALSE))</f>
        <v>宮　　古</v>
      </c>
      <c r="U35" s="442"/>
      <c r="Y35" s="18"/>
      <c r="Z35" s="18"/>
      <c r="AA35" s="18"/>
      <c r="AD35" s="18"/>
    </row>
    <row r="36" spans="1:30" s="15" customFormat="1" ht="22.5" x14ac:dyDescent="0.4">
      <c r="A36" s="73"/>
      <c r="B36" s="443" t="str">
        <f t="shared" si="4"/>
        <v>盛岡第一</v>
      </c>
      <c r="C36" s="443"/>
      <c r="D36" s="74" t="s">
        <v>54</v>
      </c>
      <c r="E36" s="443" t="str">
        <f t="shared" si="5"/>
        <v>黒沢尻北</v>
      </c>
      <c r="F36" s="443"/>
      <c r="G36" s="444" t="str">
        <f t="shared" si="6"/>
        <v/>
      </c>
      <c r="H36" s="444"/>
      <c r="I36" s="75"/>
      <c r="J36" s="444" t="str">
        <f t="shared" si="7"/>
        <v/>
      </c>
      <c r="K36" s="444"/>
      <c r="L36" s="443" t="str">
        <f t="shared" si="8"/>
        <v/>
      </c>
      <c r="M36" s="443"/>
      <c r="N36" s="74"/>
      <c r="O36" s="443" t="str">
        <f t="shared" si="9"/>
        <v/>
      </c>
      <c r="P36" s="443"/>
      <c r="Q36" s="444" t="str">
        <f t="shared" si="10"/>
        <v/>
      </c>
      <c r="R36" s="444"/>
      <c r="S36" s="75"/>
      <c r="T36" s="444" t="str">
        <f t="shared" si="11"/>
        <v/>
      </c>
      <c r="U36" s="444"/>
      <c r="Y36" s="18"/>
      <c r="Z36" s="18"/>
      <c r="AA36" s="18"/>
      <c r="AD36" s="18"/>
    </row>
    <row r="37" spans="1:30" s="15" customFormat="1" ht="22.5" x14ac:dyDescent="0.4">
      <c r="A37" s="15" t="s">
        <v>12</v>
      </c>
      <c r="B37" s="447" t="str">
        <f t="shared" si="4"/>
        <v>大 船 渡</v>
      </c>
      <c r="C37" s="447"/>
      <c r="D37" s="76" t="s">
        <v>54</v>
      </c>
      <c r="E37" s="447" t="str">
        <f t="shared" si="5"/>
        <v>盛岡第一</v>
      </c>
      <c r="F37" s="447"/>
      <c r="G37" s="446" t="str">
        <f t="shared" si="6"/>
        <v>盛岡第二</v>
      </c>
      <c r="H37" s="446"/>
      <c r="I37" s="77" t="s">
        <v>54</v>
      </c>
      <c r="J37" s="446" t="str">
        <f t="shared" si="7"/>
        <v>黒沢尻北</v>
      </c>
      <c r="K37" s="446"/>
      <c r="L37" s="447" t="str">
        <f t="shared" si="8"/>
        <v>宮　　古</v>
      </c>
      <c r="M37" s="447"/>
      <c r="N37" s="76" t="s">
        <v>54</v>
      </c>
      <c r="O37" s="447" t="str">
        <f t="shared" si="9"/>
        <v>黒沢尻北</v>
      </c>
      <c r="P37" s="447"/>
      <c r="Q37" s="446" t="str">
        <f t="shared" si="10"/>
        <v>盛岡第二</v>
      </c>
      <c r="R37" s="446"/>
      <c r="S37" s="77" t="s">
        <v>54</v>
      </c>
      <c r="T37" s="446" t="str">
        <f t="shared" si="11"/>
        <v>盛岡第一</v>
      </c>
      <c r="U37" s="446"/>
      <c r="Y37" s="18"/>
      <c r="Z37" s="18"/>
      <c r="AA37" s="18"/>
      <c r="AD37" s="18"/>
    </row>
    <row r="38" spans="1:30" s="15" customFormat="1" ht="22.5" x14ac:dyDescent="0.4">
      <c r="B38" s="447" t="str">
        <f t="shared" si="4"/>
        <v>大 船 渡</v>
      </c>
      <c r="C38" s="447"/>
      <c r="D38" s="76" t="s">
        <v>54</v>
      </c>
      <c r="E38" s="447" t="str">
        <f t="shared" si="5"/>
        <v>宮　　古</v>
      </c>
      <c r="F38" s="447"/>
      <c r="G38" s="446" t="str">
        <f t="shared" si="6"/>
        <v/>
      </c>
      <c r="H38" s="446"/>
      <c r="I38" s="77"/>
      <c r="J38" s="446" t="str">
        <f t="shared" si="7"/>
        <v/>
      </c>
      <c r="K38" s="446"/>
      <c r="L38" s="447" t="str">
        <f t="shared" si="8"/>
        <v/>
      </c>
      <c r="M38" s="447"/>
      <c r="N38" s="76"/>
      <c r="O38" s="447" t="str">
        <f t="shared" si="9"/>
        <v/>
      </c>
      <c r="P38" s="447"/>
      <c r="Q38" s="446" t="str">
        <f t="shared" si="10"/>
        <v/>
      </c>
      <c r="R38" s="446"/>
      <c r="S38" s="77"/>
      <c r="T38" s="446" t="str">
        <f t="shared" si="11"/>
        <v/>
      </c>
      <c r="U38" s="446"/>
      <c r="Y38" s="18"/>
      <c r="Z38" s="18"/>
      <c r="AA38" s="18"/>
      <c r="AD38" s="18"/>
    </row>
    <row r="39" spans="1:30" s="15" customFormat="1" ht="22.5" x14ac:dyDescent="0.4">
      <c r="A39" s="70" t="s">
        <v>13</v>
      </c>
      <c r="B39" s="445" t="str">
        <f t="shared" si="4"/>
        <v>大 船 渡</v>
      </c>
      <c r="C39" s="445"/>
      <c r="D39" s="71" t="s">
        <v>54</v>
      </c>
      <c r="E39" s="445" t="str">
        <f t="shared" si="5"/>
        <v>盛岡第二</v>
      </c>
      <c r="F39" s="445"/>
      <c r="G39" s="442" t="str">
        <f t="shared" si="6"/>
        <v>盛岡第一</v>
      </c>
      <c r="H39" s="442"/>
      <c r="I39" s="72" t="s">
        <v>54</v>
      </c>
      <c r="J39" s="442" t="str">
        <f t="shared" si="7"/>
        <v>宮　　古</v>
      </c>
      <c r="K39" s="442"/>
      <c r="L39" s="445" t="str">
        <f t="shared" si="8"/>
        <v>大 船 渡</v>
      </c>
      <c r="M39" s="445"/>
      <c r="N39" s="71" t="s">
        <v>54</v>
      </c>
      <c r="O39" s="445" t="str">
        <f t="shared" si="9"/>
        <v>黒沢尻北</v>
      </c>
      <c r="P39" s="445"/>
      <c r="Q39" s="442" t="str">
        <f t="shared" si="10"/>
        <v>盛岡第二</v>
      </c>
      <c r="R39" s="442"/>
      <c r="S39" s="72" t="s">
        <v>54</v>
      </c>
      <c r="T39" s="442" t="str">
        <f t="shared" si="11"/>
        <v>宮　　古</v>
      </c>
      <c r="U39" s="442"/>
      <c r="Y39" s="18"/>
      <c r="Z39" s="18"/>
      <c r="AA39" s="18"/>
      <c r="AD39" s="18"/>
    </row>
    <row r="40" spans="1:30" s="15" customFormat="1" ht="22.5" x14ac:dyDescent="0.4">
      <c r="A40" s="73"/>
      <c r="B40" s="443" t="str">
        <f t="shared" si="4"/>
        <v>盛岡第一</v>
      </c>
      <c r="C40" s="443"/>
      <c r="D40" s="74" t="s">
        <v>54</v>
      </c>
      <c r="E40" s="443" t="str">
        <f t="shared" si="5"/>
        <v>黒沢尻北</v>
      </c>
      <c r="F40" s="443"/>
      <c r="G40" s="444" t="str">
        <f t="shared" si="6"/>
        <v/>
      </c>
      <c r="H40" s="444"/>
      <c r="I40" s="75"/>
      <c r="J40" s="444" t="str">
        <f t="shared" si="7"/>
        <v/>
      </c>
      <c r="K40" s="444"/>
      <c r="L40" s="443" t="str">
        <f t="shared" si="8"/>
        <v/>
      </c>
      <c r="M40" s="443"/>
      <c r="N40" s="74"/>
      <c r="O40" s="443" t="str">
        <f t="shared" si="9"/>
        <v/>
      </c>
      <c r="P40" s="443"/>
      <c r="Q40" s="444" t="str">
        <f t="shared" si="10"/>
        <v/>
      </c>
      <c r="R40" s="444"/>
      <c r="S40" s="75"/>
      <c r="T40" s="444" t="str">
        <f t="shared" si="11"/>
        <v/>
      </c>
      <c r="U40" s="444"/>
    </row>
    <row r="41" spans="1:30" s="15" customFormat="1" ht="22.5" x14ac:dyDescent="0.4">
      <c r="A41" s="15" t="s">
        <v>14</v>
      </c>
      <c r="B41" s="447" t="str">
        <f t="shared" si="4"/>
        <v>大 船 渡</v>
      </c>
      <c r="C41" s="447"/>
      <c r="D41" s="76" t="s">
        <v>54</v>
      </c>
      <c r="E41" s="447" t="str">
        <f t="shared" si="5"/>
        <v>盛岡第一</v>
      </c>
      <c r="F41" s="447"/>
      <c r="G41" s="446" t="str">
        <f t="shared" si="6"/>
        <v>盛岡第二</v>
      </c>
      <c r="H41" s="446"/>
      <c r="I41" s="77" t="s">
        <v>54</v>
      </c>
      <c r="J41" s="446" t="str">
        <f t="shared" si="7"/>
        <v>黒沢尻北</v>
      </c>
      <c r="K41" s="446"/>
      <c r="L41" s="447" t="str">
        <f t="shared" si="8"/>
        <v>宮　　古</v>
      </c>
      <c r="M41" s="447"/>
      <c r="N41" s="76" t="s">
        <v>54</v>
      </c>
      <c r="O41" s="447" t="str">
        <f t="shared" si="9"/>
        <v>黒沢尻北</v>
      </c>
      <c r="P41" s="447"/>
      <c r="Q41" s="446" t="str">
        <f t="shared" si="10"/>
        <v>盛岡第二</v>
      </c>
      <c r="R41" s="446"/>
      <c r="S41" s="77" t="s">
        <v>54</v>
      </c>
      <c r="T41" s="446" t="str">
        <f t="shared" si="11"/>
        <v>盛岡第一</v>
      </c>
      <c r="U41" s="446"/>
    </row>
    <row r="42" spans="1:30" s="15" customFormat="1" ht="22.5" x14ac:dyDescent="0.4">
      <c r="B42" s="447" t="str">
        <f t="shared" si="4"/>
        <v>大 船 渡</v>
      </c>
      <c r="C42" s="447"/>
      <c r="D42" s="76" t="s">
        <v>54</v>
      </c>
      <c r="E42" s="447" t="str">
        <f t="shared" si="5"/>
        <v>宮　　古</v>
      </c>
      <c r="F42" s="447"/>
      <c r="G42" s="446" t="str">
        <f t="shared" si="6"/>
        <v/>
      </c>
      <c r="H42" s="446"/>
      <c r="I42" s="77"/>
      <c r="J42" s="446" t="str">
        <f t="shared" si="7"/>
        <v/>
      </c>
      <c r="K42" s="446"/>
      <c r="L42" s="447" t="str">
        <f t="shared" si="8"/>
        <v/>
      </c>
      <c r="M42" s="447"/>
      <c r="N42" s="76"/>
      <c r="O42" s="447" t="str">
        <f t="shared" si="9"/>
        <v/>
      </c>
      <c r="P42" s="447"/>
      <c r="Q42" s="446" t="str">
        <f t="shared" si="10"/>
        <v/>
      </c>
      <c r="R42" s="446"/>
      <c r="S42" s="77"/>
      <c r="T42" s="446" t="str">
        <f t="shared" si="11"/>
        <v/>
      </c>
      <c r="U42" s="446"/>
    </row>
    <row r="43" spans="1:30" s="5" customFormat="1" ht="24.75" x14ac:dyDescent="0.4"/>
    <row r="44" spans="1:30" x14ac:dyDescent="0.4">
      <c r="B44" s="1">
        <v>1</v>
      </c>
      <c r="C44" s="1" t="str">
        <f>B6</f>
        <v>大 船 渡</v>
      </c>
      <c r="D44" s="1">
        <v>1</v>
      </c>
      <c r="E44" s="1">
        <v>1</v>
      </c>
      <c r="F44" s="1">
        <v>2</v>
      </c>
      <c r="G44" s="1">
        <v>3</v>
      </c>
      <c r="H44" s="1">
        <v>4</v>
      </c>
      <c r="I44" s="1">
        <v>1</v>
      </c>
      <c r="J44" s="1">
        <v>5</v>
      </c>
      <c r="K44" s="1">
        <v>2</v>
      </c>
      <c r="L44" s="1">
        <v>4</v>
      </c>
      <c r="O44" s="1">
        <v>1</v>
      </c>
      <c r="P44" s="1">
        <v>8</v>
      </c>
    </row>
    <row r="45" spans="1:30" x14ac:dyDescent="0.4">
      <c r="B45" s="1">
        <v>2</v>
      </c>
      <c r="C45" s="1" t="str">
        <f>E6</f>
        <v>盛岡第二</v>
      </c>
      <c r="D45" s="1">
        <v>1</v>
      </c>
      <c r="E45" s="1">
        <v>3</v>
      </c>
      <c r="F45" s="1">
        <v>5</v>
      </c>
      <c r="O45" s="1">
        <v>2</v>
      </c>
      <c r="P45" s="1">
        <v>8</v>
      </c>
    </row>
    <row r="46" spans="1:30" x14ac:dyDescent="0.4">
      <c r="B46" s="1">
        <v>3</v>
      </c>
      <c r="C46" s="1" t="str">
        <f>H6</f>
        <v>盛岡第一</v>
      </c>
      <c r="D46" s="1">
        <v>2</v>
      </c>
      <c r="E46" s="1">
        <v>1</v>
      </c>
      <c r="F46" s="1">
        <v>3</v>
      </c>
      <c r="G46" s="1">
        <v>2</v>
      </c>
      <c r="H46" s="1">
        <v>5</v>
      </c>
      <c r="I46" s="1">
        <v>4</v>
      </c>
      <c r="J46" s="1">
        <v>5</v>
      </c>
      <c r="K46" s="1">
        <v>2</v>
      </c>
      <c r="L46" s="1">
        <v>3</v>
      </c>
      <c r="O46" s="1">
        <v>3</v>
      </c>
      <c r="P46" s="1">
        <v>8</v>
      </c>
    </row>
    <row r="47" spans="1:30" x14ac:dyDescent="0.4">
      <c r="B47" s="1">
        <v>4</v>
      </c>
      <c r="C47" s="1" t="str">
        <f>K6</f>
        <v>宮　　古</v>
      </c>
      <c r="D47" s="1">
        <v>2</v>
      </c>
      <c r="E47" s="1">
        <v>1</v>
      </c>
      <c r="F47" s="1">
        <v>4</v>
      </c>
      <c r="O47" s="1">
        <v>4</v>
      </c>
      <c r="P47" s="1">
        <v>8</v>
      </c>
    </row>
    <row r="48" spans="1:30" x14ac:dyDescent="0.4">
      <c r="B48" s="1">
        <v>5</v>
      </c>
      <c r="C48" s="1" t="str">
        <f>N6</f>
        <v>黒沢尻北</v>
      </c>
      <c r="D48" s="1">
        <v>3</v>
      </c>
      <c r="E48" s="1">
        <v>1</v>
      </c>
      <c r="F48" s="1">
        <v>2</v>
      </c>
      <c r="G48" s="1">
        <v>3</v>
      </c>
      <c r="H48" s="1">
        <v>4</v>
      </c>
      <c r="I48" s="1">
        <v>1</v>
      </c>
      <c r="J48" s="1">
        <v>5</v>
      </c>
      <c r="K48" s="1">
        <v>2</v>
      </c>
      <c r="L48" s="1">
        <v>4</v>
      </c>
      <c r="O48" s="1">
        <v>5</v>
      </c>
      <c r="P48" s="1">
        <v>8</v>
      </c>
    </row>
    <row r="49" spans="2:15" x14ac:dyDescent="0.4">
      <c r="B49" s="1">
        <v>6</v>
      </c>
      <c r="D49" s="1">
        <v>3</v>
      </c>
      <c r="E49" s="1">
        <v>3</v>
      </c>
      <c r="F49" s="1">
        <v>5</v>
      </c>
      <c r="O49" s="1">
        <v>6</v>
      </c>
    </row>
    <row r="50" spans="2:15" x14ac:dyDescent="0.4">
      <c r="B50" s="1">
        <v>7</v>
      </c>
      <c r="D50" s="1">
        <v>4</v>
      </c>
      <c r="E50" s="1">
        <v>1</v>
      </c>
      <c r="F50" s="1">
        <v>3</v>
      </c>
      <c r="G50" s="1">
        <v>2</v>
      </c>
      <c r="H50" s="1">
        <v>5</v>
      </c>
      <c r="I50" s="1">
        <v>4</v>
      </c>
      <c r="J50" s="1">
        <v>5</v>
      </c>
      <c r="K50" s="1">
        <v>2</v>
      </c>
      <c r="L50" s="1">
        <v>3</v>
      </c>
    </row>
    <row r="51" spans="2:15" x14ac:dyDescent="0.4">
      <c r="D51" s="1">
        <v>4</v>
      </c>
      <c r="E51" s="1">
        <v>1</v>
      </c>
      <c r="F51" s="1">
        <v>4</v>
      </c>
    </row>
  </sheetData>
  <mergeCells count="159">
    <mergeCell ref="N5:P5"/>
    <mergeCell ref="Q41:R41"/>
    <mergeCell ref="T41:U41"/>
    <mergeCell ref="B42:C42"/>
    <mergeCell ref="E42:F42"/>
    <mergeCell ref="G42:H42"/>
    <mergeCell ref="J42:K42"/>
    <mergeCell ref="L42:M42"/>
    <mergeCell ref="O42:P42"/>
    <mergeCell ref="Q42:R42"/>
    <mergeCell ref="T42:U42"/>
    <mergeCell ref="B41:C41"/>
    <mergeCell ref="E41:F41"/>
    <mergeCell ref="G41:H41"/>
    <mergeCell ref="J41:K41"/>
    <mergeCell ref="L41:M41"/>
    <mergeCell ref="O41:P41"/>
    <mergeCell ref="Q39:R39"/>
    <mergeCell ref="T39:U39"/>
    <mergeCell ref="B40:C40"/>
    <mergeCell ref="E40:F40"/>
    <mergeCell ref="G40:H40"/>
    <mergeCell ref="J40:K40"/>
    <mergeCell ref="L40:M40"/>
    <mergeCell ref="O40:P40"/>
    <mergeCell ref="Q40:R40"/>
    <mergeCell ref="T40:U40"/>
    <mergeCell ref="B39:C39"/>
    <mergeCell ref="E39:F39"/>
    <mergeCell ref="G39:H39"/>
    <mergeCell ref="J39:K39"/>
    <mergeCell ref="L39:M39"/>
    <mergeCell ref="O39:P39"/>
    <mergeCell ref="Q37:R37"/>
    <mergeCell ref="T37:U37"/>
    <mergeCell ref="B38:C38"/>
    <mergeCell ref="E38:F38"/>
    <mergeCell ref="G38:H38"/>
    <mergeCell ref="J38:K38"/>
    <mergeCell ref="L38:M38"/>
    <mergeCell ref="O38:P38"/>
    <mergeCell ref="Q38:R38"/>
    <mergeCell ref="T38:U38"/>
    <mergeCell ref="B37:C37"/>
    <mergeCell ref="E37:F37"/>
    <mergeCell ref="G37:H37"/>
    <mergeCell ref="J37:K37"/>
    <mergeCell ref="L37:M37"/>
    <mergeCell ref="O37:P37"/>
    <mergeCell ref="Q35:R35"/>
    <mergeCell ref="T35:U35"/>
    <mergeCell ref="B36:C36"/>
    <mergeCell ref="E36:F36"/>
    <mergeCell ref="G36:H36"/>
    <mergeCell ref="J36:K36"/>
    <mergeCell ref="L36:M36"/>
    <mergeCell ref="O36:P36"/>
    <mergeCell ref="Q36:R36"/>
    <mergeCell ref="T36:U36"/>
    <mergeCell ref="B35:C35"/>
    <mergeCell ref="E35:F35"/>
    <mergeCell ref="G35:H35"/>
    <mergeCell ref="J35:K35"/>
    <mergeCell ref="L35:M35"/>
    <mergeCell ref="O35:P35"/>
    <mergeCell ref="Q23:Q26"/>
    <mergeCell ref="R23:R26"/>
    <mergeCell ref="S23:S26"/>
    <mergeCell ref="T23:T26"/>
    <mergeCell ref="U23:U26"/>
    <mergeCell ref="B25:D25"/>
    <mergeCell ref="E25:G25"/>
    <mergeCell ref="H25:J25"/>
    <mergeCell ref="K25:M25"/>
    <mergeCell ref="A19:A22"/>
    <mergeCell ref="B19:D19"/>
    <mergeCell ref="E19:G19"/>
    <mergeCell ref="H19:J19"/>
    <mergeCell ref="K19:M22"/>
    <mergeCell ref="N19:P19"/>
    <mergeCell ref="A23:A26"/>
    <mergeCell ref="B23:D23"/>
    <mergeCell ref="E23:G23"/>
    <mergeCell ref="H23:J23"/>
    <mergeCell ref="K23:M23"/>
    <mergeCell ref="N23:P26"/>
    <mergeCell ref="T19:T22"/>
    <mergeCell ref="U19:U22"/>
    <mergeCell ref="B21:D21"/>
    <mergeCell ref="E21:G21"/>
    <mergeCell ref="H21:J21"/>
    <mergeCell ref="N21:P21"/>
    <mergeCell ref="Q19:Q22"/>
    <mergeCell ref="R19:R22"/>
    <mergeCell ref="S19:S22"/>
    <mergeCell ref="T15:T18"/>
    <mergeCell ref="U15:U18"/>
    <mergeCell ref="B17:D17"/>
    <mergeCell ref="E17:G17"/>
    <mergeCell ref="K17:M17"/>
    <mergeCell ref="N17:P17"/>
    <mergeCell ref="T11:T14"/>
    <mergeCell ref="U11:U14"/>
    <mergeCell ref="B13:D13"/>
    <mergeCell ref="H13:J13"/>
    <mergeCell ref="K13:M13"/>
    <mergeCell ref="A15:A18"/>
    <mergeCell ref="B15:D15"/>
    <mergeCell ref="E15:G15"/>
    <mergeCell ref="H15:J18"/>
    <mergeCell ref="K15:M15"/>
    <mergeCell ref="N15:P15"/>
    <mergeCell ref="Q11:Q14"/>
    <mergeCell ref="R11:R14"/>
    <mergeCell ref="S11:S14"/>
    <mergeCell ref="Q15:Q18"/>
    <mergeCell ref="R15:R18"/>
    <mergeCell ref="S15:S18"/>
    <mergeCell ref="N13:P13"/>
    <mergeCell ref="A11:A14"/>
    <mergeCell ref="B11:D11"/>
    <mergeCell ref="E11:G14"/>
    <mergeCell ref="H11:J11"/>
    <mergeCell ref="K11:M11"/>
    <mergeCell ref="N11:P11"/>
    <mergeCell ref="E9:G9"/>
    <mergeCell ref="H9:J9"/>
    <mergeCell ref="K9:M9"/>
    <mergeCell ref="N9:P9"/>
    <mergeCell ref="A7:A10"/>
    <mergeCell ref="B7:D10"/>
    <mergeCell ref="E7:G7"/>
    <mergeCell ref="H7:J7"/>
    <mergeCell ref="K7:M7"/>
    <mergeCell ref="N7:P7"/>
    <mergeCell ref="Q7:Q10"/>
    <mergeCell ref="R7:R10"/>
    <mergeCell ref="S7:S10"/>
    <mergeCell ref="T7:T10"/>
    <mergeCell ref="A1:U1"/>
    <mergeCell ref="B2:C2"/>
    <mergeCell ref="F2:G2"/>
    <mergeCell ref="I2:J2"/>
    <mergeCell ref="O2:Q2"/>
    <mergeCell ref="B6:D6"/>
    <mergeCell ref="E6:G6"/>
    <mergeCell ref="H6:J6"/>
    <mergeCell ref="K6:M6"/>
    <mergeCell ref="N6:P6"/>
    <mergeCell ref="U7:U10"/>
    <mergeCell ref="B4:D4"/>
    <mergeCell ref="B5:D5"/>
    <mergeCell ref="E4:G4"/>
    <mergeCell ref="H4:J4"/>
    <mergeCell ref="K4:M4"/>
    <mergeCell ref="N4:P4"/>
    <mergeCell ref="E5:G5"/>
    <mergeCell ref="H5:J5"/>
    <mergeCell ref="K5:M5"/>
  </mergeCells>
  <phoneticPr fontId="2"/>
  <conditionalFormatting sqref="B7 E7:P10">
    <cfRule type="cellIs" dxfId="101" priority="5" operator="equal">
      <formula>"○"</formula>
    </cfRule>
  </conditionalFormatting>
  <conditionalFormatting sqref="B11:E11 H11:P14 B12:D14">
    <cfRule type="cellIs" dxfId="100" priority="4" operator="equal">
      <formula>"○"</formula>
    </cfRule>
  </conditionalFormatting>
  <conditionalFormatting sqref="B15:H15 K15:P18 B16:G18">
    <cfRule type="cellIs" dxfId="99" priority="3" operator="equal">
      <formula>"○"</formula>
    </cfRule>
  </conditionalFormatting>
  <conditionalFormatting sqref="B19:K19 N19:P22 B20:J22">
    <cfRule type="cellIs" dxfId="98" priority="2" operator="equal">
      <formula>"○"</formula>
    </cfRule>
  </conditionalFormatting>
  <conditionalFormatting sqref="B23:N23 B24:M26">
    <cfRule type="cellIs" dxfId="97" priority="1" operator="equal">
      <formula>"○"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colBreaks count="1" manualBreakCount="1"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92870-5508-4949-A092-9FA5C85FE5B8}">
  <sheetPr>
    <tabColor rgb="FF0070C0"/>
    <pageSetUpPr fitToPage="1"/>
  </sheetPr>
  <dimension ref="A1:AD59"/>
  <sheetViews>
    <sheetView tabSelected="1" view="pageBreakPreview" zoomScale="60" zoomScaleNormal="55" workbookViewId="0">
      <selection activeCell="N11" sqref="N11:P14"/>
    </sheetView>
  </sheetViews>
  <sheetFormatPr defaultColWidth="9" defaultRowHeight="18.75" x14ac:dyDescent="0.4"/>
  <cols>
    <col min="1" max="1" width="18.5" style="30" customWidth="1"/>
    <col min="2" max="19" width="6.5" style="30" customWidth="1"/>
    <col min="20" max="24" width="8.875" style="30" customWidth="1"/>
    <col min="25" max="25" width="9" style="30"/>
    <col min="26" max="26" width="4.5" style="30" bestFit="1" customWidth="1"/>
    <col min="27" max="27" width="4" style="30" bestFit="1" customWidth="1"/>
    <col min="28" max="28" width="6" style="30" bestFit="1" customWidth="1"/>
    <col min="29" max="29" width="3.5" style="30" bestFit="1" customWidth="1"/>
    <col min="30" max="30" width="4" style="30" bestFit="1" customWidth="1"/>
    <col min="31" max="16384" width="9" style="30"/>
  </cols>
  <sheetData>
    <row r="1" spans="1:24" ht="51" customHeight="1" x14ac:dyDescent="0.4">
      <c r="A1" s="463" t="s">
        <v>37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</row>
    <row r="2" spans="1:24" ht="38.25" x14ac:dyDescent="0.4">
      <c r="B2" s="464" t="e">
        <v>#N/A</v>
      </c>
      <c r="C2" s="464"/>
      <c r="D2" s="31" t="s">
        <v>1</v>
      </c>
      <c r="E2" s="32"/>
      <c r="F2" s="465" t="s">
        <v>15</v>
      </c>
      <c r="G2" s="465"/>
      <c r="H2" s="172"/>
      <c r="I2" s="466" t="s">
        <v>39</v>
      </c>
      <c r="J2" s="466"/>
      <c r="K2" s="172" t="s">
        <v>92</v>
      </c>
      <c r="L2" s="53"/>
      <c r="M2" s="172"/>
      <c r="N2" s="53"/>
      <c r="O2" s="466" t="s">
        <v>40</v>
      </c>
      <c r="P2" s="466"/>
      <c r="Q2" s="466"/>
      <c r="R2" s="172" t="s">
        <v>2</v>
      </c>
      <c r="S2" s="53"/>
    </row>
    <row r="3" spans="1:24" ht="15" customHeight="1" x14ac:dyDescent="0.4">
      <c r="B3" s="83"/>
      <c r="C3" s="83"/>
      <c r="D3" s="31"/>
      <c r="E3" s="32"/>
      <c r="F3" s="84"/>
      <c r="G3" s="84"/>
      <c r="H3" s="33"/>
      <c r="I3" s="85"/>
      <c r="J3" s="85"/>
      <c r="K3" s="33"/>
      <c r="M3" s="33"/>
      <c r="O3" s="85"/>
      <c r="P3" s="85"/>
      <c r="Q3" s="85"/>
      <c r="R3" s="33"/>
    </row>
    <row r="4" spans="1:24" ht="24" customHeight="1" x14ac:dyDescent="0.4">
      <c r="B4" s="527" t="s">
        <v>86</v>
      </c>
      <c r="C4" s="528"/>
      <c r="D4" s="528"/>
      <c r="E4" s="527" t="s">
        <v>87</v>
      </c>
      <c r="F4" s="528"/>
      <c r="G4" s="528"/>
      <c r="H4" s="527" t="s">
        <v>88</v>
      </c>
      <c r="I4" s="528"/>
      <c r="J4" s="528"/>
      <c r="K4" s="527" t="s">
        <v>89</v>
      </c>
      <c r="L4" s="528"/>
      <c r="M4" s="528"/>
      <c r="N4" s="527" t="s">
        <v>90</v>
      </c>
      <c r="O4" s="528"/>
      <c r="P4" s="528"/>
    </row>
    <row r="5" spans="1:24" ht="24" customHeight="1" thickBot="1" x14ac:dyDescent="0.45">
      <c r="B5" s="529" t="str">
        <f>B6</f>
        <v>福岡工業</v>
      </c>
      <c r="C5" s="529"/>
      <c r="D5" s="529"/>
      <c r="E5" s="529" t="str">
        <f t="shared" ref="E5" si="0">E6</f>
        <v>軽　　米</v>
      </c>
      <c r="F5" s="529"/>
      <c r="G5" s="529"/>
      <c r="H5" s="529" t="str">
        <f t="shared" ref="H5" si="1">H6</f>
        <v>福　　岡</v>
      </c>
      <c r="I5" s="529"/>
      <c r="J5" s="529"/>
      <c r="K5" s="529" t="str">
        <f t="shared" ref="K5" si="2">K6</f>
        <v>久 慈 東</v>
      </c>
      <c r="L5" s="529"/>
      <c r="M5" s="529"/>
      <c r="N5" s="529" t="str">
        <f t="shared" ref="N5" si="3">N6</f>
        <v>久慈工業</v>
      </c>
      <c r="O5" s="529"/>
      <c r="P5" s="529"/>
    </row>
    <row r="6" spans="1:24" ht="66" customHeight="1" thickTop="1" thickBot="1" x14ac:dyDescent="0.45">
      <c r="A6" s="34"/>
      <c r="B6" s="467" t="s">
        <v>41</v>
      </c>
      <c r="C6" s="448" t="e">
        <v>#REF!</v>
      </c>
      <c r="D6" s="448" t="e">
        <v>#REF!</v>
      </c>
      <c r="E6" s="448" t="s">
        <v>42</v>
      </c>
      <c r="F6" s="448" t="e">
        <v>#REF!</v>
      </c>
      <c r="G6" s="448" t="e">
        <v>#REF!</v>
      </c>
      <c r="H6" s="448" t="s">
        <v>43</v>
      </c>
      <c r="I6" s="448" t="e">
        <v>#REF!</v>
      </c>
      <c r="J6" s="448" t="e">
        <v>#REF!</v>
      </c>
      <c r="K6" s="448" t="s">
        <v>44</v>
      </c>
      <c r="L6" s="448" t="e">
        <v>#REF!</v>
      </c>
      <c r="M6" s="448" t="e">
        <v>#REF!</v>
      </c>
      <c r="N6" s="448" t="s">
        <v>45</v>
      </c>
      <c r="O6" s="448" t="e">
        <v>#REF!</v>
      </c>
      <c r="P6" s="448" t="e">
        <v>#REF!</v>
      </c>
      <c r="Q6" s="448" t="s">
        <v>46</v>
      </c>
      <c r="R6" s="448" t="e">
        <v>#REF!</v>
      </c>
      <c r="S6" s="449" t="e">
        <v>#REF!</v>
      </c>
      <c r="T6" s="35" t="s">
        <v>3</v>
      </c>
      <c r="U6" s="36" t="s">
        <v>4</v>
      </c>
      <c r="V6" s="36" t="s">
        <v>5</v>
      </c>
      <c r="W6" s="36" t="s">
        <v>6</v>
      </c>
      <c r="X6" s="37" t="s">
        <v>7</v>
      </c>
    </row>
    <row r="7" spans="1:24" ht="22.5" customHeight="1" thickTop="1" x14ac:dyDescent="0.4">
      <c r="A7" s="450" t="str">
        <f>B6</f>
        <v>福岡工業</v>
      </c>
      <c r="B7" s="453"/>
      <c r="C7" s="454"/>
      <c r="D7" s="454"/>
      <c r="E7" s="459" t="str">
        <f>IF(E8="","",IF(E8&gt;G8,"○",IF(E8=0,"×","△")))</f>
        <v>○</v>
      </c>
      <c r="F7" s="460"/>
      <c r="G7" s="461"/>
      <c r="H7" s="459" t="str">
        <f>IF(H8="","",IF(H8&gt;J8,"○",IF(H8=0,"×","△")))</f>
        <v>△</v>
      </c>
      <c r="I7" s="460"/>
      <c r="J7" s="461"/>
      <c r="K7" s="459" t="str">
        <f>IF(K8="","",IF(K8&gt;M8,"○",IF(K8=0,"×","△")))</f>
        <v>△</v>
      </c>
      <c r="L7" s="460"/>
      <c r="M7" s="461"/>
      <c r="N7" s="459" t="str">
        <f>IF(N8="","",IF(N8&gt;P8,"○",IF(N8=0,"×","△")))</f>
        <v>○</v>
      </c>
      <c r="O7" s="460"/>
      <c r="P7" s="461"/>
      <c r="Q7" s="459" t="str">
        <f>IF(Q8="","",IF(Q8&gt;S8,"○",IF(Q8=0,"×","△")))</f>
        <v>△</v>
      </c>
      <c r="R7" s="460"/>
      <c r="S7" s="462"/>
      <c r="T7" s="468">
        <f>IF(COUNTIF($B7:$S7,"○")+COUNTIF($B9:$S9,"○")+COUNTIF($B7:$S7,"△")+COUNTIF($B9:$S9,"△")+COUNTIF($B7:$S7,"×")+COUNTIF($B9:$S9,"×")&lt;1,"",COUNTIF($B7:$S7,"○")*2+COUNTIF($B9:$S9,"○")*2+COUNTIF($B7:$S7,"△")+COUNTIF($B9:$S9,"△"))</f>
        <v>9</v>
      </c>
      <c r="U7" s="471">
        <f>IF(SUM(B8,E8,H8,K8,N8,Q8,B10,E10,H10,K10,N10,Q10)=0,"",SUM(B8,E8,H8,K8,N8,Q8,B10,E10,H10,K10,N10,Q10))</f>
        <v>459</v>
      </c>
      <c r="V7" s="471">
        <f>IF(SUM(D8,G8,J8,M8,P8,S8,D10,G10,J10,M10,P10,S10)=0,"",SUM(D8,G8,J8,M8,P8,S8,D10,G10,J10,M10,P10,S10))</f>
        <v>530</v>
      </c>
      <c r="W7" s="471">
        <f>IFERROR(U7-V7,"")</f>
        <v>-71</v>
      </c>
      <c r="X7" s="474"/>
    </row>
    <row r="8" spans="1:24" ht="22.5" customHeight="1" x14ac:dyDescent="0.4">
      <c r="A8" s="451"/>
      <c r="B8" s="455"/>
      <c r="C8" s="456"/>
      <c r="D8" s="456"/>
      <c r="E8" s="173">
        <v>90</v>
      </c>
      <c r="F8" s="174" t="s">
        <v>54</v>
      </c>
      <c r="G8" s="175">
        <v>54</v>
      </c>
      <c r="H8" s="173">
        <v>56</v>
      </c>
      <c r="I8" s="174" t="s">
        <v>54</v>
      </c>
      <c r="J8" s="175">
        <v>79</v>
      </c>
      <c r="K8" s="173">
        <v>46</v>
      </c>
      <c r="L8" s="174" t="s">
        <v>54</v>
      </c>
      <c r="M8" s="175">
        <v>61</v>
      </c>
      <c r="N8" s="173">
        <v>111</v>
      </c>
      <c r="O8" s="174" t="s">
        <v>54</v>
      </c>
      <c r="P8" s="175">
        <v>51</v>
      </c>
      <c r="Q8" s="173">
        <v>53</v>
      </c>
      <c r="R8" s="174" t="s">
        <v>54</v>
      </c>
      <c r="S8" s="176">
        <v>139</v>
      </c>
      <c r="T8" s="469"/>
      <c r="U8" s="472"/>
      <c r="V8" s="472"/>
      <c r="W8" s="472"/>
      <c r="X8" s="475"/>
    </row>
    <row r="9" spans="1:24" ht="22.5" customHeight="1" x14ac:dyDescent="0.4">
      <c r="A9" s="451"/>
      <c r="B9" s="455"/>
      <c r="C9" s="456"/>
      <c r="D9" s="456"/>
      <c r="E9" s="477" t="str">
        <f>IF(E10="","",IF(E10&gt;G10,"○",IF(E10=0,"×","△")))</f>
        <v/>
      </c>
      <c r="F9" s="478"/>
      <c r="G9" s="479"/>
      <c r="H9" s="477" t="str">
        <f>IF(H10="","",IF(H10&gt;J10,"○",IF(H10=0,"×","△")))</f>
        <v>△</v>
      </c>
      <c r="I9" s="478"/>
      <c r="J9" s="479"/>
      <c r="K9" s="477" t="str">
        <f>IF(K10="","",IF(K10&gt;M10,"○",IF(K10=0,"×","△")))</f>
        <v>△</v>
      </c>
      <c r="L9" s="478"/>
      <c r="M9" s="479"/>
      <c r="N9" s="477" t="str">
        <f>IF(N10="","",IF(N10&gt;P10,"○",IF(N10=0,"×","△")))</f>
        <v/>
      </c>
      <c r="O9" s="478"/>
      <c r="P9" s="479"/>
      <c r="Q9" s="477" t="str">
        <f>IF(Q10="","",IF(Q10&gt;S10,"○",IF(Q10=0,"×","△")))</f>
        <v/>
      </c>
      <c r="R9" s="478"/>
      <c r="S9" s="480"/>
      <c r="T9" s="469"/>
      <c r="U9" s="472"/>
      <c r="V9" s="472"/>
      <c r="W9" s="472"/>
      <c r="X9" s="475"/>
    </row>
    <row r="10" spans="1:24" ht="22.5" customHeight="1" x14ac:dyDescent="0.4">
      <c r="A10" s="452"/>
      <c r="B10" s="457"/>
      <c r="C10" s="458"/>
      <c r="D10" s="458"/>
      <c r="E10" s="177"/>
      <c r="F10" s="178" t="s">
        <v>54</v>
      </c>
      <c r="G10" s="179"/>
      <c r="H10" s="177">
        <v>35</v>
      </c>
      <c r="I10" s="178" t="s">
        <v>54</v>
      </c>
      <c r="J10" s="179">
        <v>74</v>
      </c>
      <c r="K10" s="177">
        <v>68</v>
      </c>
      <c r="L10" s="178" t="s">
        <v>54</v>
      </c>
      <c r="M10" s="179">
        <v>72</v>
      </c>
      <c r="N10" s="177"/>
      <c r="O10" s="178" t="s">
        <v>54</v>
      </c>
      <c r="P10" s="179"/>
      <c r="Q10" s="177"/>
      <c r="R10" s="178" t="s">
        <v>54</v>
      </c>
      <c r="S10" s="180"/>
      <c r="T10" s="470"/>
      <c r="U10" s="473"/>
      <c r="V10" s="473"/>
      <c r="W10" s="473"/>
      <c r="X10" s="476"/>
    </row>
    <row r="11" spans="1:24" ht="22.5" customHeight="1" x14ac:dyDescent="0.4">
      <c r="A11" s="496" t="str">
        <f>E6</f>
        <v>軽　　米</v>
      </c>
      <c r="B11" s="497" t="str">
        <f>IF(B12="","",IF(B12&gt;D12,"○",IF(B12=0,"×","△")))</f>
        <v>△</v>
      </c>
      <c r="C11" s="482"/>
      <c r="D11" s="498"/>
      <c r="E11" s="499"/>
      <c r="F11" s="499"/>
      <c r="G11" s="499"/>
      <c r="H11" s="481" t="str">
        <f>IF(H12="","",IF(H12&gt;J12,"○",IF(H12=0,"×","△")))</f>
        <v>△</v>
      </c>
      <c r="I11" s="482"/>
      <c r="J11" s="498"/>
      <c r="K11" s="481" t="str">
        <f>IF(K12="","",IF(K12&gt;M12,"○",IF(K12=0,"×","△")))</f>
        <v>△</v>
      </c>
      <c r="L11" s="482"/>
      <c r="M11" s="498"/>
      <c r="N11" s="481" t="str">
        <f>IF(N12="","",IF(N12&gt;P12,"○",IF(N12=0,"×","△")))</f>
        <v>○</v>
      </c>
      <c r="O11" s="482"/>
      <c r="P11" s="498"/>
      <c r="Q11" s="481" t="str">
        <f>IF(Q12="","",IF(Q12&gt;S12,"○",IF(Q12=0,"×","△")))</f>
        <v>△</v>
      </c>
      <c r="R11" s="482"/>
      <c r="S11" s="483"/>
      <c r="T11" s="484">
        <f t="shared" ref="T11" si="4">IF(COUNTIF($B11:$S11,"○")+COUNTIF($B13:$S13,"○")+COUNTIF($B11:$S11,"△")+COUNTIF($B13:$S13,"△")+COUNTIF($B11:$S11,"×")+COUNTIF($B13:$S13,"×")&lt;1,"",COUNTIF($B11:$S11,"○")*2+COUNTIF($B13:$S13,"○")*2+COUNTIF($B11:$S11,"△")+COUNTIF($B13:$S13,"△"))</f>
        <v>6</v>
      </c>
      <c r="U11" s="487">
        <f t="shared" ref="U11" si="5">IF(SUM(B12,E12,H12,K12,N12,Q12,B14,E14,H14,K14,N14,Q14)=0,"",SUM(B12,E12,H12,K12,N12,Q12,B14,E14,H14,K14,N14,Q14))</f>
        <v>297</v>
      </c>
      <c r="V11" s="487">
        <f t="shared" ref="V11" si="6">IF(SUM(D12,G12,J12,M12,P12,S12,D14,G14,J14,M14,P14,S14)=0,"",SUM(D12,G12,J12,M12,P12,S12,D14,G14,J14,M14,P14,S14))</f>
        <v>438</v>
      </c>
      <c r="W11" s="487">
        <f>IFERROR(U11-V11,"")</f>
        <v>-141</v>
      </c>
      <c r="X11" s="490"/>
    </row>
    <row r="12" spans="1:24" ht="22.5" customHeight="1" x14ac:dyDescent="0.4">
      <c r="A12" s="451"/>
      <c r="B12" s="181">
        <f>IF(G8="","",G8)</f>
        <v>54</v>
      </c>
      <c r="C12" s="182" t="s">
        <v>54</v>
      </c>
      <c r="D12" s="183">
        <f>IF(E8="","",E8)</f>
        <v>90</v>
      </c>
      <c r="E12" s="500"/>
      <c r="F12" s="500"/>
      <c r="G12" s="500"/>
      <c r="H12" s="184">
        <v>56</v>
      </c>
      <c r="I12" s="182" t="s">
        <v>54</v>
      </c>
      <c r="J12" s="183">
        <v>98</v>
      </c>
      <c r="K12" s="184">
        <v>48</v>
      </c>
      <c r="L12" s="182" t="s">
        <v>54</v>
      </c>
      <c r="M12" s="183">
        <v>80</v>
      </c>
      <c r="N12" s="184">
        <v>108</v>
      </c>
      <c r="O12" s="182" t="s">
        <v>54</v>
      </c>
      <c r="P12" s="183">
        <v>45</v>
      </c>
      <c r="Q12" s="184">
        <v>31</v>
      </c>
      <c r="R12" s="182" t="s">
        <v>54</v>
      </c>
      <c r="S12" s="185">
        <v>125</v>
      </c>
      <c r="T12" s="485"/>
      <c r="U12" s="488"/>
      <c r="V12" s="488"/>
      <c r="W12" s="488"/>
      <c r="X12" s="491"/>
    </row>
    <row r="13" spans="1:24" ht="22.5" customHeight="1" x14ac:dyDescent="0.4">
      <c r="A13" s="451"/>
      <c r="B13" s="502" t="s">
        <v>54</v>
      </c>
      <c r="C13" s="494" t="s">
        <v>91</v>
      </c>
      <c r="D13" s="503" t="s">
        <v>91</v>
      </c>
      <c r="E13" s="500"/>
      <c r="F13" s="500"/>
      <c r="G13" s="500"/>
      <c r="H13" s="493" t="str">
        <f>IF(H14="","",IF(H14&gt;J14,"○",IF(H14=0,"×","△")))</f>
        <v/>
      </c>
      <c r="I13" s="494"/>
      <c r="J13" s="503"/>
      <c r="K13" s="493" t="str">
        <f>IF(K14="","",IF(K14&gt;M14,"○",IF(K14=0,"×","△")))</f>
        <v/>
      </c>
      <c r="L13" s="494"/>
      <c r="M13" s="503"/>
      <c r="N13" s="493" t="str">
        <f>IF(N14="","",IF(N14&gt;P14,"○",IF(N14=0,"×","△")))</f>
        <v/>
      </c>
      <c r="O13" s="494"/>
      <c r="P13" s="503"/>
      <c r="Q13" s="493" t="str">
        <f>IF(Q14="","",IF(Q14&gt;S14,"○",IF(Q14=0,"×","△")))</f>
        <v/>
      </c>
      <c r="R13" s="494"/>
      <c r="S13" s="495"/>
      <c r="T13" s="485"/>
      <c r="U13" s="488"/>
      <c r="V13" s="488"/>
      <c r="W13" s="488"/>
      <c r="X13" s="491"/>
    </row>
    <row r="14" spans="1:24" ht="22.5" customHeight="1" x14ac:dyDescent="0.4">
      <c r="A14" s="452"/>
      <c r="B14" s="186" t="str">
        <f>IF(G10="","",G10)</f>
        <v/>
      </c>
      <c r="C14" s="187" t="s">
        <v>54</v>
      </c>
      <c r="D14" s="188" t="str">
        <f>IF(E10="","",E10)</f>
        <v/>
      </c>
      <c r="E14" s="501"/>
      <c r="F14" s="501"/>
      <c r="G14" s="501"/>
      <c r="H14" s="189"/>
      <c r="I14" s="187" t="s">
        <v>54</v>
      </c>
      <c r="J14" s="188"/>
      <c r="K14" s="189"/>
      <c r="L14" s="187" t="s">
        <v>54</v>
      </c>
      <c r="M14" s="188"/>
      <c r="N14" s="189"/>
      <c r="O14" s="187" t="s">
        <v>54</v>
      </c>
      <c r="P14" s="188"/>
      <c r="Q14" s="189"/>
      <c r="R14" s="187" t="s">
        <v>54</v>
      </c>
      <c r="S14" s="190"/>
      <c r="T14" s="486"/>
      <c r="U14" s="489"/>
      <c r="V14" s="489"/>
      <c r="W14" s="489"/>
      <c r="X14" s="492"/>
    </row>
    <row r="15" spans="1:24" ht="22.5" customHeight="1" x14ac:dyDescent="0.4">
      <c r="A15" s="496" t="str">
        <f>H6</f>
        <v>福　　岡</v>
      </c>
      <c r="B15" s="511" t="str">
        <f>IF(B16="","",IF(B16&gt;D16,"○",IF(B16=0,"×","△")))</f>
        <v>○</v>
      </c>
      <c r="C15" s="505"/>
      <c r="D15" s="512"/>
      <c r="E15" s="504" t="str">
        <f>IF(E16="","",IF(E16&gt;G16,"○",IF(E16=0,"×","△")))</f>
        <v>○</v>
      </c>
      <c r="F15" s="505"/>
      <c r="G15" s="512"/>
      <c r="H15" s="513"/>
      <c r="I15" s="513"/>
      <c r="J15" s="513"/>
      <c r="K15" s="504" t="str">
        <f>IF(K16="","",IF(K16&gt;M16,"○",IF(K16=0,"×","△")))</f>
        <v>○</v>
      </c>
      <c r="L15" s="505"/>
      <c r="M15" s="512"/>
      <c r="N15" s="504" t="str">
        <f>IF(N16="","",IF(N16&gt;P16,"○",IF(N16=0,"×","△")))</f>
        <v/>
      </c>
      <c r="O15" s="505"/>
      <c r="P15" s="512"/>
      <c r="Q15" s="504" t="str">
        <f>IF(Q16="","",IF(Q16&gt;S16,"○",IF(Q16=0,"×","△")))</f>
        <v>△</v>
      </c>
      <c r="R15" s="505"/>
      <c r="S15" s="506"/>
      <c r="T15" s="507">
        <f t="shared" ref="T15" si="7">IF(COUNTIF($B15:$S15,"○")+COUNTIF($B17:$S17,"○")+COUNTIF($B15:$S15,"△")+COUNTIF($B17:$S17,"△")+COUNTIF($B15:$S15,"×")+COUNTIF($B17:$S17,"×")&lt;1,"",COUNTIF($B15:$S15,"○")*2+COUNTIF($B17:$S17,"○")*2+COUNTIF($B15:$S15,"△")+COUNTIF($B17:$S17,"△"))</f>
        <v>11</v>
      </c>
      <c r="U15" s="509">
        <f t="shared" ref="U15" si="8">IF(SUM(B16,E16,H16,K16,N16,Q16,B18,E18,H18,K18,N18,Q18)=0,"",SUM(B16,E16,H16,K16,N16,Q16,B18,E18,H18,K18,N18,Q18))</f>
        <v>466</v>
      </c>
      <c r="V15" s="509">
        <f t="shared" ref="V15" si="9">IF(SUM(D16,G16,J16,M16,P16,S16,D18,G18,J18,M18,P18,S18)=0,"",SUM(D16,G16,J16,M16,P16,S16,D18,G18,J18,M18,P18,S18))</f>
        <v>333</v>
      </c>
      <c r="W15" s="509">
        <f>IFERROR(U15-V15,"")</f>
        <v>133</v>
      </c>
      <c r="X15" s="510"/>
    </row>
    <row r="16" spans="1:24" ht="22.5" customHeight="1" x14ac:dyDescent="0.4">
      <c r="A16" s="451"/>
      <c r="B16" s="191">
        <f>IF(J8="","",J8)</f>
        <v>79</v>
      </c>
      <c r="C16" s="174" t="s">
        <v>54</v>
      </c>
      <c r="D16" s="175">
        <f>IF(H8="","",H8)</f>
        <v>56</v>
      </c>
      <c r="E16" s="173">
        <f>IF(J12="","",J12)</f>
        <v>98</v>
      </c>
      <c r="F16" s="174" t="s">
        <v>54</v>
      </c>
      <c r="G16" s="175">
        <f>IF(H12="","",H12)</f>
        <v>56</v>
      </c>
      <c r="H16" s="456"/>
      <c r="I16" s="456"/>
      <c r="J16" s="456"/>
      <c r="K16" s="173">
        <v>72</v>
      </c>
      <c r="L16" s="174" t="s">
        <v>54</v>
      </c>
      <c r="M16" s="175">
        <v>52</v>
      </c>
      <c r="N16" s="173"/>
      <c r="O16" s="174" t="s">
        <v>54</v>
      </c>
      <c r="P16" s="175"/>
      <c r="Q16" s="173">
        <v>75</v>
      </c>
      <c r="R16" s="174" t="s">
        <v>54</v>
      </c>
      <c r="S16" s="176">
        <v>84</v>
      </c>
      <c r="T16" s="469"/>
      <c r="U16" s="472"/>
      <c r="V16" s="472"/>
      <c r="W16" s="472"/>
      <c r="X16" s="475"/>
    </row>
    <row r="17" spans="1:24" ht="22.5" customHeight="1" x14ac:dyDescent="0.4">
      <c r="A17" s="451"/>
      <c r="B17" s="514" t="str">
        <f>IF(B18="","",IF(B18&gt;D18,"○",IF(B18=0,"×","△")))</f>
        <v>○</v>
      </c>
      <c r="C17" s="478"/>
      <c r="D17" s="479"/>
      <c r="E17" s="477" t="str">
        <f>IF(E18="","",IF(E18&gt;G18,"○",IF(E18=0,"×","△")))</f>
        <v/>
      </c>
      <c r="F17" s="478"/>
      <c r="G17" s="479"/>
      <c r="H17" s="456"/>
      <c r="I17" s="456"/>
      <c r="J17" s="456"/>
      <c r="K17" s="477" t="str">
        <f>IF(K18="","",IF(K18&gt;M18,"○",IF(K18=0,"×","△")))</f>
        <v>○</v>
      </c>
      <c r="L17" s="478"/>
      <c r="M17" s="479"/>
      <c r="N17" s="477" t="str">
        <f>IF(N18="","",IF(N18&gt;P18,"○",IF(N18=0,"×","△")))</f>
        <v/>
      </c>
      <c r="O17" s="478"/>
      <c r="P17" s="479"/>
      <c r="Q17" s="477" t="str">
        <f>IF(Q18="","",IF(Q18&gt;S18,"○",IF(Q18=0,"×","△")))</f>
        <v/>
      </c>
      <c r="R17" s="478"/>
      <c r="S17" s="480"/>
      <c r="T17" s="469"/>
      <c r="U17" s="472"/>
      <c r="V17" s="472"/>
      <c r="W17" s="472"/>
      <c r="X17" s="475"/>
    </row>
    <row r="18" spans="1:24" ht="22.5" customHeight="1" x14ac:dyDescent="0.4">
      <c r="A18" s="452"/>
      <c r="B18" s="192">
        <f>IF(J10="","",J10)</f>
        <v>74</v>
      </c>
      <c r="C18" s="178" t="s">
        <v>54</v>
      </c>
      <c r="D18" s="179">
        <f>IF(H10="","",H10)</f>
        <v>35</v>
      </c>
      <c r="E18" s="177" t="str">
        <f>IF(J14="","",J14)</f>
        <v/>
      </c>
      <c r="F18" s="178" t="s">
        <v>54</v>
      </c>
      <c r="G18" s="179" t="str">
        <f>IF(H14="","",H14)</f>
        <v/>
      </c>
      <c r="H18" s="458"/>
      <c r="I18" s="458"/>
      <c r="J18" s="458"/>
      <c r="K18" s="177">
        <v>68</v>
      </c>
      <c r="L18" s="178" t="s">
        <v>54</v>
      </c>
      <c r="M18" s="179">
        <v>50</v>
      </c>
      <c r="N18" s="177"/>
      <c r="O18" s="178" t="s">
        <v>54</v>
      </c>
      <c r="P18" s="179"/>
      <c r="Q18" s="177"/>
      <c r="R18" s="178" t="s">
        <v>54</v>
      </c>
      <c r="S18" s="180"/>
      <c r="T18" s="508"/>
      <c r="U18" s="473"/>
      <c r="V18" s="473"/>
      <c r="W18" s="473"/>
      <c r="X18" s="476"/>
    </row>
    <row r="19" spans="1:24" ht="22.5" customHeight="1" x14ac:dyDescent="0.4">
      <c r="A19" s="496" t="str">
        <f>K6</f>
        <v>久 慈 東</v>
      </c>
      <c r="B19" s="497" t="str">
        <f>IF(B20="","",IF(B20&gt;D20,"○",IF(B20=0,"×","△")))</f>
        <v>○</v>
      </c>
      <c r="C19" s="482"/>
      <c r="D19" s="498"/>
      <c r="E19" s="481" t="str">
        <f>IF(E20="","",IF(E20&gt;G20,"○",IF(E20=0,"×","△")))</f>
        <v>○</v>
      </c>
      <c r="F19" s="482"/>
      <c r="G19" s="498"/>
      <c r="H19" s="481" t="str">
        <f>IF(H20="","",IF(H20&gt;J20,"○",IF(H20=0,"×","△")))</f>
        <v>△</v>
      </c>
      <c r="I19" s="482"/>
      <c r="J19" s="498"/>
      <c r="K19" s="499"/>
      <c r="L19" s="499"/>
      <c r="M19" s="499"/>
      <c r="N19" s="481" t="str">
        <f>IF(N20="","",IF(N20&gt;P20,"○",IF(N20=0,"×","△")))</f>
        <v>○</v>
      </c>
      <c r="O19" s="482"/>
      <c r="P19" s="498"/>
      <c r="Q19" s="481" t="str">
        <f>IF(Q20="","",IF(Q20&gt;S20,"○",IF(Q20=0,"×","△")))</f>
        <v>△</v>
      </c>
      <c r="R19" s="482"/>
      <c r="S19" s="483"/>
      <c r="T19" s="515">
        <f t="shared" ref="T19" si="10">IF(COUNTIF($B19:$S19,"○")+COUNTIF($B21:$S21,"○")+COUNTIF($B19:$S19,"△")+COUNTIF($B21:$S21,"△")+COUNTIF($B19:$S19,"×")+COUNTIF($B21:$S21,"×")&lt;1,"",COUNTIF($B19:$S19,"○")*2+COUNTIF($B21:$S21,"○")*2+COUNTIF($B19:$S19,"△")+COUNTIF($B21:$S21,"△"))</f>
        <v>14</v>
      </c>
      <c r="U19" s="487">
        <f t="shared" ref="U19" si="11">IF(SUM(B20,E20,H20,K20,N20,Q20,B22,E22,H22,K22,N22,Q22)=0,"",SUM(B20,E20,H20,K20,N20,Q20,B22,E22,H22,K22,N22,Q22))</f>
        <v>620</v>
      </c>
      <c r="V19" s="487">
        <f t="shared" ref="V19" si="12">IF(SUM(D20,G20,J20,M20,P20,S20,D22,G22,J22,M22,P22,S22)=0,"",SUM(D20,G20,J20,M20,P20,S20,D22,G22,J22,M22,P22,S22))</f>
        <v>601</v>
      </c>
      <c r="W19" s="487">
        <f>IFERROR(U19-V19,"")</f>
        <v>19</v>
      </c>
      <c r="X19" s="490"/>
    </row>
    <row r="20" spans="1:24" ht="22.5" customHeight="1" x14ac:dyDescent="0.4">
      <c r="A20" s="451"/>
      <c r="B20" s="181">
        <f>IF(M8="","",M8)</f>
        <v>61</v>
      </c>
      <c r="C20" s="182" t="s">
        <v>54</v>
      </c>
      <c r="D20" s="183">
        <f>IF(K8="","",K8)</f>
        <v>46</v>
      </c>
      <c r="E20" s="184">
        <f>IF(M12="","",M12)</f>
        <v>80</v>
      </c>
      <c r="F20" s="182" t="s">
        <v>54</v>
      </c>
      <c r="G20" s="183">
        <f>IF(K12="","",K12)</f>
        <v>48</v>
      </c>
      <c r="H20" s="184">
        <f>IF(M16="","",M16)</f>
        <v>52</v>
      </c>
      <c r="I20" s="182" t="s">
        <v>54</v>
      </c>
      <c r="J20" s="183">
        <f>IF(K16="","",K16)</f>
        <v>72</v>
      </c>
      <c r="K20" s="500"/>
      <c r="L20" s="500"/>
      <c r="M20" s="500"/>
      <c r="N20" s="184">
        <v>95</v>
      </c>
      <c r="O20" s="182" t="s">
        <v>54</v>
      </c>
      <c r="P20" s="183">
        <v>54</v>
      </c>
      <c r="Q20" s="184">
        <v>69</v>
      </c>
      <c r="R20" s="182" t="s">
        <v>54</v>
      </c>
      <c r="S20" s="185">
        <v>98</v>
      </c>
      <c r="T20" s="485"/>
      <c r="U20" s="488"/>
      <c r="V20" s="488"/>
      <c r="W20" s="488"/>
      <c r="X20" s="491"/>
    </row>
    <row r="21" spans="1:24" ht="22.5" customHeight="1" x14ac:dyDescent="0.4">
      <c r="A21" s="451"/>
      <c r="B21" s="502" t="str">
        <f>IF(B22="","",IF(B22&gt;D22,"○",IF(B22=0,"×","△")))</f>
        <v>○</v>
      </c>
      <c r="C21" s="494"/>
      <c r="D21" s="503"/>
      <c r="E21" s="493" t="str">
        <f>IF(E22="","",IF(E22&gt;G22,"○",IF(E22=0,"×","△")))</f>
        <v/>
      </c>
      <c r="F21" s="494"/>
      <c r="G21" s="503"/>
      <c r="H21" s="493" t="str">
        <f>IF(H22="","",IF(H22&gt;J22,"○",IF(H22=0,"×","△")))</f>
        <v>△</v>
      </c>
      <c r="I21" s="494"/>
      <c r="J21" s="503"/>
      <c r="K21" s="500"/>
      <c r="L21" s="500"/>
      <c r="M21" s="500"/>
      <c r="N21" s="493" t="str">
        <f>IF(N22="","",IF(N22&gt;P22,"○",IF(N22=0,"×","△")))</f>
        <v>○</v>
      </c>
      <c r="O21" s="494"/>
      <c r="P21" s="503"/>
      <c r="Q21" s="493" t="str">
        <f>IF(Q22="","",IF(Q22&gt;S22,"○",IF(Q22=0,"×","△")))</f>
        <v>△</v>
      </c>
      <c r="R21" s="494"/>
      <c r="S21" s="495"/>
      <c r="T21" s="485"/>
      <c r="U21" s="488"/>
      <c r="V21" s="488"/>
      <c r="W21" s="488"/>
      <c r="X21" s="491"/>
    </row>
    <row r="22" spans="1:24" ht="22.5" customHeight="1" x14ac:dyDescent="0.4">
      <c r="A22" s="452"/>
      <c r="B22" s="186">
        <f>IF(M10="","",M10)</f>
        <v>72</v>
      </c>
      <c r="C22" s="187" t="s">
        <v>54</v>
      </c>
      <c r="D22" s="188">
        <f>IF(K10="","",K10)</f>
        <v>68</v>
      </c>
      <c r="E22" s="189" t="str">
        <f>IF(M14="","",M14)</f>
        <v/>
      </c>
      <c r="F22" s="187" t="s">
        <v>54</v>
      </c>
      <c r="G22" s="188" t="str">
        <f>IF(K14="","",K14)</f>
        <v/>
      </c>
      <c r="H22" s="189">
        <f>IF(M18="","",M18)</f>
        <v>50</v>
      </c>
      <c r="I22" s="187" t="s">
        <v>54</v>
      </c>
      <c r="J22" s="188">
        <f>IF(K18="","",K18)</f>
        <v>68</v>
      </c>
      <c r="K22" s="501"/>
      <c r="L22" s="501"/>
      <c r="M22" s="501"/>
      <c r="N22" s="189">
        <v>87</v>
      </c>
      <c r="O22" s="187" t="s">
        <v>54</v>
      </c>
      <c r="P22" s="188">
        <v>68</v>
      </c>
      <c r="Q22" s="189">
        <v>54</v>
      </c>
      <c r="R22" s="187" t="s">
        <v>54</v>
      </c>
      <c r="S22" s="190">
        <v>79</v>
      </c>
      <c r="T22" s="486"/>
      <c r="U22" s="489"/>
      <c r="V22" s="489"/>
      <c r="W22" s="489"/>
      <c r="X22" s="492"/>
    </row>
    <row r="23" spans="1:24" ht="22.5" customHeight="1" x14ac:dyDescent="0.4">
      <c r="A23" s="496" t="str">
        <f>N6</f>
        <v>久慈工業</v>
      </c>
      <c r="B23" s="511" t="str">
        <f>IF(B24="","",IF(B24&gt;D24,"○",IF(B24=0,"×","△")))</f>
        <v>△</v>
      </c>
      <c r="C23" s="505"/>
      <c r="D23" s="512"/>
      <c r="E23" s="504" t="str">
        <f>IF(E24="","",IF(E24&gt;G24,"○",IF(E24=0,"×","△")))</f>
        <v>△</v>
      </c>
      <c r="F23" s="505"/>
      <c r="G23" s="512"/>
      <c r="H23" s="504" t="str">
        <f>IF(H24="","",IF(H24&gt;J24,"○",IF(H24=0,"×","△")))</f>
        <v/>
      </c>
      <c r="I23" s="505"/>
      <c r="J23" s="512"/>
      <c r="K23" s="504" t="str">
        <f>IF(K24="","",IF(K24&gt;M24,"○",IF(K24=0,"×","△")))</f>
        <v>△</v>
      </c>
      <c r="L23" s="505"/>
      <c r="M23" s="512"/>
      <c r="N23" s="513"/>
      <c r="O23" s="513"/>
      <c r="P23" s="513"/>
      <c r="Q23" s="504" t="str">
        <f>IF(Q24="","",IF(Q24&gt;S24,"○",IF(Q24=0,"×","△")))</f>
        <v>△</v>
      </c>
      <c r="R23" s="505"/>
      <c r="S23" s="506"/>
      <c r="T23" s="507">
        <f t="shared" ref="T23" si="13">IF(COUNTIF($B23:$S23,"○")+COUNTIF($B25:$S25,"○")+COUNTIF($B23:$S23,"△")+COUNTIF($B25:$S25,"△")+COUNTIF($B23:$S23,"×")+COUNTIF($B25:$S25,"×")&lt;1,"",COUNTIF($B23:$S23,"○")*2+COUNTIF($B25:$S25,"○")*2+COUNTIF($B23:$S23,"△")+COUNTIF($B25:$S25,"△"))</f>
        <v>6</v>
      </c>
      <c r="U23" s="509">
        <f t="shared" ref="U23" si="14">IF(SUM(B24,E24,H24,K24,N24,Q24,B26,E26,H26,K26,N26,Q26)=0,"",SUM(B24,E24,H24,K24,N24,Q24,B26,E26,H26,K26,N26,Q26))</f>
        <v>297</v>
      </c>
      <c r="V23" s="509">
        <f t="shared" ref="V23" si="15">IF(SUM(D24,G24,J24,M24,P24,S24,D26,G26,J26,M26,P26,S26)=0,"",SUM(D24,G24,J24,M24,P24,S24,D26,G26,J26,M26,P26,S26))</f>
        <v>779</v>
      </c>
      <c r="W23" s="509">
        <f>IFERROR(U23-V23,"")</f>
        <v>-482</v>
      </c>
      <c r="X23" s="510"/>
    </row>
    <row r="24" spans="1:24" ht="22.5" customHeight="1" x14ac:dyDescent="0.4">
      <c r="A24" s="451"/>
      <c r="B24" s="191">
        <f>IF(P8="","",P8)</f>
        <v>51</v>
      </c>
      <c r="C24" s="174" t="s">
        <v>54</v>
      </c>
      <c r="D24" s="175">
        <f>IF(N8="","",N8)</f>
        <v>111</v>
      </c>
      <c r="E24" s="173">
        <f>IF(P12="","",P12)</f>
        <v>45</v>
      </c>
      <c r="F24" s="174" t="s">
        <v>54</v>
      </c>
      <c r="G24" s="175">
        <f>IF(N12="","",N12)</f>
        <v>108</v>
      </c>
      <c r="H24" s="173" t="str">
        <f>IF(P16="","",P16)</f>
        <v/>
      </c>
      <c r="I24" s="174" t="s">
        <v>54</v>
      </c>
      <c r="J24" s="175" t="str">
        <f>IF(N16="","",N16)</f>
        <v/>
      </c>
      <c r="K24" s="173">
        <f>IF(P20="","",P20)</f>
        <v>54</v>
      </c>
      <c r="L24" s="174" t="s">
        <v>54</v>
      </c>
      <c r="M24" s="175">
        <f>IF(N20="","",N20)</f>
        <v>95</v>
      </c>
      <c r="N24" s="456"/>
      <c r="O24" s="456"/>
      <c r="P24" s="456"/>
      <c r="Q24" s="173">
        <v>39</v>
      </c>
      <c r="R24" s="174" t="s">
        <v>54</v>
      </c>
      <c r="S24" s="176">
        <v>203</v>
      </c>
      <c r="T24" s="469"/>
      <c r="U24" s="472"/>
      <c r="V24" s="472"/>
      <c r="W24" s="472"/>
      <c r="X24" s="475"/>
    </row>
    <row r="25" spans="1:24" ht="22.5" customHeight="1" x14ac:dyDescent="0.4">
      <c r="A25" s="451"/>
      <c r="B25" s="514" t="str">
        <f>IF(B26="","",IF(B26&gt;D26,"○",IF(B26=0,"×","△")))</f>
        <v/>
      </c>
      <c r="C25" s="478"/>
      <c r="D25" s="479"/>
      <c r="E25" s="477" t="str">
        <f>IF(E26="","",IF(E26&gt;G26,"○",IF(E26=0,"×","△")))</f>
        <v/>
      </c>
      <c r="F25" s="478"/>
      <c r="G25" s="479"/>
      <c r="H25" s="477" t="str">
        <f>IF(H26="","",IF(H26&gt;J26,"○",IF(H26=0,"×","△")))</f>
        <v/>
      </c>
      <c r="I25" s="478"/>
      <c r="J25" s="479"/>
      <c r="K25" s="477" t="str">
        <f>IF(K26="","",IF(K26&gt;M26,"○",IF(K26=0,"×","△")))</f>
        <v>△</v>
      </c>
      <c r="L25" s="478"/>
      <c r="M25" s="479"/>
      <c r="N25" s="456"/>
      <c r="O25" s="456"/>
      <c r="P25" s="456"/>
      <c r="Q25" s="477" t="str">
        <f>IF(Q26="","",IF(Q26&gt;S26,"○",IF(Q26=0,"×","△")))</f>
        <v>△</v>
      </c>
      <c r="R25" s="478"/>
      <c r="S25" s="480"/>
      <c r="T25" s="469"/>
      <c r="U25" s="472"/>
      <c r="V25" s="472"/>
      <c r="W25" s="472"/>
      <c r="X25" s="475"/>
    </row>
    <row r="26" spans="1:24" ht="22.5" customHeight="1" x14ac:dyDescent="0.4">
      <c r="A26" s="452"/>
      <c r="B26" s="192" t="str">
        <f>IF(P10="","",P10)</f>
        <v/>
      </c>
      <c r="C26" s="178" t="s">
        <v>54</v>
      </c>
      <c r="D26" s="179" t="str">
        <f>IF(N10="","",N10)</f>
        <v/>
      </c>
      <c r="E26" s="177" t="str">
        <f>IF(P14="","",P14)</f>
        <v/>
      </c>
      <c r="F26" s="178" t="s">
        <v>54</v>
      </c>
      <c r="G26" s="179" t="str">
        <f>IF(N14="","",N14)</f>
        <v/>
      </c>
      <c r="H26" s="177" t="str">
        <f>IF(P18="","",P18)</f>
        <v/>
      </c>
      <c r="I26" s="178" t="s">
        <v>54</v>
      </c>
      <c r="J26" s="179" t="str">
        <f>IF(N18="","",N18)</f>
        <v/>
      </c>
      <c r="K26" s="177">
        <f>IF(P22="","",P22)</f>
        <v>68</v>
      </c>
      <c r="L26" s="178" t="s">
        <v>54</v>
      </c>
      <c r="M26" s="179">
        <f>IF(N22="","",N22)</f>
        <v>87</v>
      </c>
      <c r="N26" s="458"/>
      <c r="O26" s="458"/>
      <c r="P26" s="458"/>
      <c r="Q26" s="177">
        <v>40</v>
      </c>
      <c r="R26" s="178" t="s">
        <v>54</v>
      </c>
      <c r="S26" s="180">
        <v>175</v>
      </c>
      <c r="T26" s="508"/>
      <c r="U26" s="473"/>
      <c r="V26" s="473"/>
      <c r="W26" s="473"/>
      <c r="X26" s="476"/>
    </row>
    <row r="27" spans="1:24" ht="22.5" customHeight="1" x14ac:dyDescent="0.4">
      <c r="A27" s="496" t="str">
        <f>Q6</f>
        <v>大　　野</v>
      </c>
      <c r="B27" s="497" t="str">
        <f>IF(B28="","",IF(B28&gt;D28,"○",IF(B28=0,"×","△")))</f>
        <v>○</v>
      </c>
      <c r="C27" s="482"/>
      <c r="D27" s="498"/>
      <c r="E27" s="481" t="str">
        <f>IF(E28="","",IF(E28&gt;G28,"○",IF(E28=0,"×","△")))</f>
        <v>○</v>
      </c>
      <c r="F27" s="482"/>
      <c r="G27" s="498"/>
      <c r="H27" s="481" t="str">
        <f>IF(H28="","",IF(H28&gt;J28,"○",IF(H28=0,"×","△")))</f>
        <v>○</v>
      </c>
      <c r="I27" s="482"/>
      <c r="J27" s="498"/>
      <c r="K27" s="481" t="str">
        <f>IF(K28="","",IF(K28&gt;M28,"○",IF(K28=0,"×","△")))</f>
        <v>○</v>
      </c>
      <c r="L27" s="482"/>
      <c r="M27" s="498"/>
      <c r="N27" s="481" t="str">
        <f>IF(N28="","",IF(N28&gt;P28,"○",IF(N28=0,"×","△")))</f>
        <v>○</v>
      </c>
      <c r="O27" s="482"/>
      <c r="P27" s="498"/>
      <c r="Q27" s="499"/>
      <c r="R27" s="499"/>
      <c r="S27" s="520"/>
      <c r="T27" s="515">
        <f t="shared" ref="T27" si="16">IF(COUNTIF($B27:$S27,"○")+COUNTIF($B29:$S29,"○")+COUNTIF($B27:$S27,"△")+COUNTIF($B29:$S29,"△")+COUNTIF($B27:$S27,"×")+COUNTIF($B29:$S29,"×")&lt;1,"",COUNTIF($B27:$S27,"○")*2+COUNTIF($B29:$S29,"○")*2+COUNTIF($B27:$S27,"△")+COUNTIF($B29:$S29,"△"))</f>
        <v>14</v>
      </c>
      <c r="U27" s="487">
        <f t="shared" ref="U27" si="17">IF(SUM(B28,E28,H28,K28,N28,Q28,B30,E30,H30,K30,N30,Q30)=0,"",SUM(B28,E28,H28,K28,N28,Q28,B30,E30,H30,K30,N30,Q30))</f>
        <v>903</v>
      </c>
      <c r="V27" s="487">
        <f t="shared" ref="V27" si="18">IF(SUM(D28,G28,J28,M28,P28,S28,D30,G30,J30,M30,P30,S30)=0,"",SUM(D28,G28,J28,M28,P28,S28,D30,G30,J30,M30,P30,S30))</f>
        <v>361</v>
      </c>
      <c r="W27" s="487">
        <f>IFERROR(U27-V27,"")</f>
        <v>542</v>
      </c>
      <c r="X27" s="490"/>
    </row>
    <row r="28" spans="1:24" ht="22.5" customHeight="1" x14ac:dyDescent="0.4">
      <c r="A28" s="451"/>
      <c r="B28" s="181">
        <f>IF(S8="","",S8)</f>
        <v>139</v>
      </c>
      <c r="C28" s="182" t="s">
        <v>54</v>
      </c>
      <c r="D28" s="183">
        <f>IF(Q8="","",Q8)</f>
        <v>53</v>
      </c>
      <c r="E28" s="184">
        <f>IF(S12="","",S12)</f>
        <v>125</v>
      </c>
      <c r="F28" s="182" t="s">
        <v>54</v>
      </c>
      <c r="G28" s="183">
        <f>IF(Q12="","",Q12)</f>
        <v>31</v>
      </c>
      <c r="H28" s="184">
        <f>IF(S16="","",S16)</f>
        <v>84</v>
      </c>
      <c r="I28" s="182" t="s">
        <v>54</v>
      </c>
      <c r="J28" s="183">
        <f>IF(Q16="","",Q16)</f>
        <v>75</v>
      </c>
      <c r="K28" s="184">
        <f>IF(S20="","",S20)</f>
        <v>98</v>
      </c>
      <c r="L28" s="182" t="s">
        <v>54</v>
      </c>
      <c r="M28" s="183">
        <f>IF(Q20="","",Q20)</f>
        <v>69</v>
      </c>
      <c r="N28" s="184">
        <f>IF(S24="","",S24)</f>
        <v>203</v>
      </c>
      <c r="O28" s="182" t="s">
        <v>54</v>
      </c>
      <c r="P28" s="183">
        <f>IF(Q24="","",Q24)</f>
        <v>39</v>
      </c>
      <c r="Q28" s="500"/>
      <c r="R28" s="500"/>
      <c r="S28" s="521"/>
      <c r="T28" s="485"/>
      <c r="U28" s="488"/>
      <c r="V28" s="488"/>
      <c r="W28" s="488"/>
      <c r="X28" s="491"/>
    </row>
    <row r="29" spans="1:24" ht="22.5" customHeight="1" x14ac:dyDescent="0.4">
      <c r="A29" s="451"/>
      <c r="B29" s="502" t="str">
        <f>IF(B30="","",IF(B30&gt;D30,"○",IF(B30=0,"×","△")))</f>
        <v/>
      </c>
      <c r="C29" s="494"/>
      <c r="D29" s="503"/>
      <c r="E29" s="493" t="str">
        <f>IF(E30="","",IF(E30&gt;G30,"○",IF(E30=0,"×","△")))</f>
        <v/>
      </c>
      <c r="F29" s="494"/>
      <c r="G29" s="503"/>
      <c r="H29" s="493" t="str">
        <f>IF(H30="","",IF(H30&gt;J30,"○",IF(H30=0,"×","△")))</f>
        <v/>
      </c>
      <c r="I29" s="494"/>
      <c r="J29" s="503"/>
      <c r="K29" s="493" t="str">
        <f>IF(K30="","",IF(K30&gt;M30,"○",IF(K30=0,"×","△")))</f>
        <v>○</v>
      </c>
      <c r="L29" s="494"/>
      <c r="M29" s="503"/>
      <c r="N29" s="493" t="str">
        <f>IF(N30="","",IF(N30&gt;P30,"○",IF(N30=0,"×","△")))</f>
        <v>○</v>
      </c>
      <c r="O29" s="494"/>
      <c r="P29" s="503"/>
      <c r="Q29" s="500"/>
      <c r="R29" s="500"/>
      <c r="S29" s="521"/>
      <c r="T29" s="485"/>
      <c r="U29" s="488"/>
      <c r="V29" s="488"/>
      <c r="W29" s="488"/>
      <c r="X29" s="491"/>
    </row>
    <row r="30" spans="1:24" ht="22.5" customHeight="1" thickBot="1" x14ac:dyDescent="0.45">
      <c r="A30" s="518"/>
      <c r="B30" s="193" t="str">
        <f>IF(S10="","",S10)</f>
        <v/>
      </c>
      <c r="C30" s="194" t="s">
        <v>54</v>
      </c>
      <c r="D30" s="195" t="str">
        <f>IF(Q10="","",Q10)</f>
        <v/>
      </c>
      <c r="E30" s="196" t="str">
        <f>IF(S14="","",S14)</f>
        <v/>
      </c>
      <c r="F30" s="194" t="s">
        <v>54</v>
      </c>
      <c r="G30" s="195" t="str">
        <f>IF(Q14="","",Q14)</f>
        <v/>
      </c>
      <c r="H30" s="196" t="str">
        <f>IF(S18="","",S18)</f>
        <v/>
      </c>
      <c r="I30" s="194" t="s">
        <v>54</v>
      </c>
      <c r="J30" s="195" t="str">
        <f>IF(Q18="","",Q18)</f>
        <v/>
      </c>
      <c r="K30" s="196">
        <f>IF(S22="","",S22)</f>
        <v>79</v>
      </c>
      <c r="L30" s="194" t="s">
        <v>54</v>
      </c>
      <c r="M30" s="195">
        <f>IF(Q22="","",Q22)</f>
        <v>54</v>
      </c>
      <c r="N30" s="196">
        <f>IF(S26="","",S26)</f>
        <v>175</v>
      </c>
      <c r="O30" s="194" t="s">
        <v>54</v>
      </c>
      <c r="P30" s="195">
        <f>IF(Q26="","",Q26)</f>
        <v>40</v>
      </c>
      <c r="Q30" s="522"/>
      <c r="R30" s="522"/>
      <c r="S30" s="523"/>
      <c r="T30" s="524"/>
      <c r="U30" s="516"/>
      <c r="V30" s="516"/>
      <c r="W30" s="516"/>
      <c r="X30" s="517"/>
    </row>
    <row r="31" spans="1:24" s="11" customFormat="1" ht="20.25" thickTop="1" x14ac:dyDescent="0.4"/>
    <row r="32" spans="1:24" s="11" customFormat="1" ht="19.5" x14ac:dyDescent="0.4">
      <c r="A32" s="11" t="s">
        <v>8</v>
      </c>
    </row>
    <row r="33" spans="1:30" s="10" customFormat="1" ht="19.5" x14ac:dyDescent="0.4">
      <c r="A33" s="10" t="s">
        <v>97</v>
      </c>
    </row>
    <row r="34" spans="1:30" s="10" customFormat="1" ht="19.5" x14ac:dyDescent="0.4">
      <c r="A34" s="10" t="s">
        <v>94</v>
      </c>
    </row>
    <row r="35" spans="1:30" s="10" customFormat="1" ht="19.5" x14ac:dyDescent="0.4">
      <c r="A35" s="10" t="s">
        <v>95</v>
      </c>
    </row>
    <row r="36" spans="1:30" s="10" customFormat="1" ht="19.5" x14ac:dyDescent="0.4">
      <c r="A36" s="10" t="s">
        <v>100</v>
      </c>
    </row>
    <row r="37" spans="1:30" s="10" customFormat="1" ht="19.5" x14ac:dyDescent="0.4">
      <c r="A37" s="10" t="s">
        <v>93</v>
      </c>
    </row>
    <row r="38" spans="1:30" s="10" customFormat="1" ht="19.5" x14ac:dyDescent="0.4">
      <c r="A38" s="10" t="s">
        <v>9</v>
      </c>
    </row>
    <row r="39" spans="1:30" s="15" customFormat="1" ht="22.5" x14ac:dyDescent="0.4">
      <c r="A39" s="24" t="s">
        <v>10</v>
      </c>
      <c r="B39" s="519" t="str">
        <f t="shared" ref="B39:B48" si="19">IF(E50="","",VLOOKUP(E50,$B$50:$C$58,2,FALSE))</f>
        <v>福岡工業</v>
      </c>
      <c r="C39" s="519"/>
      <c r="D39" s="90" t="s">
        <v>54</v>
      </c>
      <c r="E39" s="519" t="str">
        <f t="shared" ref="E39:E48" si="20">IF(F50="","",VLOOKUP(F50,$B$50:$C$58,2,FALSE))</f>
        <v>軽　　米</v>
      </c>
      <c r="F39" s="519"/>
      <c r="G39" s="419" t="str">
        <f t="shared" ref="G39:G48" si="21">IF(G50="","",VLOOKUP(G50,$B$50:$C$58,2,FALSE))</f>
        <v>福　　岡</v>
      </c>
      <c r="H39" s="419"/>
      <c r="I39" s="26" t="s">
        <v>54</v>
      </c>
      <c r="J39" s="419" t="str">
        <f t="shared" ref="J39:J48" si="22">IF(H50="","",VLOOKUP(H50,$B$50:$C$58,2,FALSE))</f>
        <v>久 慈 東</v>
      </c>
      <c r="K39" s="419"/>
      <c r="L39" s="519" t="str">
        <f t="shared" ref="L39:L48" si="23">IF(I50="","",VLOOKUP(I50,$B$50:$C$58,2,FALSE))</f>
        <v>久慈工業</v>
      </c>
      <c r="M39" s="519"/>
      <c r="N39" s="90" t="s">
        <v>54</v>
      </c>
      <c r="O39" s="519" t="str">
        <f t="shared" ref="O39:O48" si="24">IF(J50="","",VLOOKUP(J50,$B$50:$C$58,2,FALSE))</f>
        <v>大　　野</v>
      </c>
      <c r="P39" s="519"/>
      <c r="Q39" s="419" t="str">
        <f t="shared" ref="Q39:Q48" si="25">IF(K50="","",VLOOKUP(K50,$B$50:$C$58,2,FALSE))</f>
        <v>福岡工業</v>
      </c>
      <c r="R39" s="419"/>
      <c r="S39" s="26" t="s">
        <v>54</v>
      </c>
      <c r="T39" s="419" t="str">
        <f t="shared" ref="T39:T48" si="26">IF(L50="","",VLOOKUP(L50,$B$50:$C$58,2,FALSE))</f>
        <v>久 慈 東</v>
      </c>
      <c r="U39" s="419"/>
      <c r="V39" s="24"/>
      <c r="W39" s="24"/>
      <c r="X39" s="24"/>
      <c r="Y39" s="18"/>
      <c r="Z39" s="18"/>
      <c r="AA39" s="18"/>
      <c r="AD39" s="18"/>
    </row>
    <row r="40" spans="1:30" s="15" customFormat="1" ht="22.5" x14ac:dyDescent="0.4">
      <c r="A40" s="27"/>
      <c r="B40" s="525" t="str">
        <f t="shared" si="19"/>
        <v>福　　岡</v>
      </c>
      <c r="C40" s="525"/>
      <c r="D40" s="91" t="s">
        <v>54</v>
      </c>
      <c r="E40" s="525" t="str">
        <f t="shared" si="20"/>
        <v>大　　野</v>
      </c>
      <c r="F40" s="525"/>
      <c r="G40" s="421" t="str">
        <f t="shared" si="21"/>
        <v/>
      </c>
      <c r="H40" s="421"/>
      <c r="I40" s="29"/>
      <c r="J40" s="421" t="str">
        <f t="shared" si="22"/>
        <v/>
      </c>
      <c r="K40" s="421"/>
      <c r="L40" s="525" t="str">
        <f t="shared" si="23"/>
        <v/>
      </c>
      <c r="M40" s="525"/>
      <c r="N40" s="91"/>
      <c r="O40" s="525" t="str">
        <f t="shared" si="24"/>
        <v/>
      </c>
      <c r="P40" s="525"/>
      <c r="Q40" s="421" t="str">
        <f t="shared" si="25"/>
        <v/>
      </c>
      <c r="R40" s="421"/>
      <c r="S40" s="29"/>
      <c r="T40" s="421" t="str">
        <f t="shared" si="26"/>
        <v/>
      </c>
      <c r="U40" s="421"/>
      <c r="V40" s="27"/>
      <c r="W40" s="27"/>
      <c r="X40" s="27"/>
      <c r="Y40" s="18"/>
      <c r="Z40" s="18"/>
      <c r="AA40" s="18"/>
      <c r="AD40" s="18"/>
    </row>
    <row r="41" spans="1:30" s="15" customFormat="1" ht="22.5" x14ac:dyDescent="0.4">
      <c r="A41" s="15" t="s">
        <v>12</v>
      </c>
      <c r="B41" s="526" t="str">
        <f t="shared" si="19"/>
        <v>福岡工業</v>
      </c>
      <c r="C41" s="526"/>
      <c r="D41" s="92" t="s">
        <v>54</v>
      </c>
      <c r="E41" s="526" t="str">
        <f t="shared" si="20"/>
        <v>福　　岡</v>
      </c>
      <c r="F41" s="526"/>
      <c r="G41" s="280" t="str">
        <f t="shared" si="21"/>
        <v>軽　　米</v>
      </c>
      <c r="H41" s="280"/>
      <c r="I41" s="17" t="s">
        <v>54</v>
      </c>
      <c r="J41" s="280" t="str">
        <f t="shared" si="22"/>
        <v>大　　野</v>
      </c>
      <c r="K41" s="280"/>
      <c r="L41" s="526" t="str">
        <f t="shared" si="23"/>
        <v>久 慈 東</v>
      </c>
      <c r="M41" s="526"/>
      <c r="N41" s="92" t="s">
        <v>54</v>
      </c>
      <c r="O41" s="526" t="str">
        <f t="shared" si="24"/>
        <v>久慈工業</v>
      </c>
      <c r="P41" s="526"/>
      <c r="Q41" s="280" t="str">
        <f t="shared" si="25"/>
        <v>福岡工業</v>
      </c>
      <c r="R41" s="280"/>
      <c r="S41" s="17" t="s">
        <v>54</v>
      </c>
      <c r="T41" s="280" t="str">
        <f t="shared" si="26"/>
        <v>久慈工業</v>
      </c>
      <c r="U41" s="280"/>
      <c r="Y41" s="18"/>
      <c r="Z41" s="18"/>
      <c r="AA41" s="18"/>
      <c r="AD41" s="18"/>
    </row>
    <row r="42" spans="1:30" s="15" customFormat="1" ht="22.5" x14ac:dyDescent="0.4">
      <c r="B42" s="526" t="str">
        <f t="shared" si="19"/>
        <v>久 慈 東</v>
      </c>
      <c r="C42" s="526"/>
      <c r="D42" s="92" t="s">
        <v>54</v>
      </c>
      <c r="E42" s="526" t="str">
        <f t="shared" si="20"/>
        <v>大　　野</v>
      </c>
      <c r="F42" s="526"/>
      <c r="G42" s="280" t="str">
        <f t="shared" si="21"/>
        <v/>
      </c>
      <c r="H42" s="280"/>
      <c r="I42" s="17"/>
      <c r="J42" s="280" t="str">
        <f t="shared" si="22"/>
        <v/>
      </c>
      <c r="K42" s="280"/>
      <c r="L42" s="526" t="str">
        <f t="shared" si="23"/>
        <v/>
      </c>
      <c r="M42" s="526"/>
      <c r="N42" s="92"/>
      <c r="O42" s="526" t="str">
        <f t="shared" si="24"/>
        <v/>
      </c>
      <c r="P42" s="526"/>
      <c r="Q42" s="280" t="str">
        <f t="shared" si="25"/>
        <v/>
      </c>
      <c r="R42" s="280"/>
      <c r="S42" s="17"/>
      <c r="T42" s="280" t="str">
        <f t="shared" si="26"/>
        <v/>
      </c>
      <c r="U42" s="280"/>
      <c r="Y42" s="18"/>
      <c r="Z42" s="18"/>
      <c r="AA42" s="18"/>
      <c r="AD42" s="18"/>
    </row>
    <row r="43" spans="1:30" s="15" customFormat="1" ht="22.5" x14ac:dyDescent="0.4">
      <c r="A43" s="24" t="s">
        <v>13</v>
      </c>
      <c r="B43" s="519" t="str">
        <f t="shared" si="19"/>
        <v>福岡工業</v>
      </c>
      <c r="C43" s="519"/>
      <c r="D43" s="90" t="s">
        <v>54</v>
      </c>
      <c r="E43" s="519" t="str">
        <f t="shared" si="20"/>
        <v>大　　野</v>
      </c>
      <c r="F43" s="519"/>
      <c r="G43" s="419" t="str">
        <f t="shared" si="21"/>
        <v>軽　　米</v>
      </c>
      <c r="H43" s="419"/>
      <c r="I43" s="26" t="s">
        <v>54</v>
      </c>
      <c r="J43" s="419" t="str">
        <f t="shared" si="22"/>
        <v>久 慈 東</v>
      </c>
      <c r="K43" s="419"/>
      <c r="L43" s="519" t="str">
        <f t="shared" si="23"/>
        <v>福　　岡</v>
      </c>
      <c r="M43" s="519"/>
      <c r="N43" s="90" t="s">
        <v>54</v>
      </c>
      <c r="O43" s="519" t="str">
        <f t="shared" si="24"/>
        <v>久慈工業</v>
      </c>
      <c r="P43" s="519"/>
      <c r="Q43" s="419" t="str">
        <f t="shared" si="25"/>
        <v>福岡工業</v>
      </c>
      <c r="R43" s="419"/>
      <c r="S43" s="26" t="s">
        <v>54</v>
      </c>
      <c r="T43" s="419" t="str">
        <f t="shared" si="26"/>
        <v>軽　　米</v>
      </c>
      <c r="U43" s="419"/>
      <c r="V43" s="24"/>
      <c r="W43" s="24"/>
      <c r="X43" s="24"/>
      <c r="Y43" s="18"/>
      <c r="Z43" s="18"/>
      <c r="AA43" s="18"/>
      <c r="AD43" s="18"/>
    </row>
    <row r="44" spans="1:30" s="15" customFormat="1" ht="22.5" x14ac:dyDescent="0.4">
      <c r="A44" s="27"/>
      <c r="B44" s="525" t="str">
        <f t="shared" si="19"/>
        <v>久慈工業</v>
      </c>
      <c r="C44" s="525"/>
      <c r="D44" s="91" t="s">
        <v>54</v>
      </c>
      <c r="E44" s="525" t="str">
        <f t="shared" si="20"/>
        <v>大　　野</v>
      </c>
      <c r="F44" s="525"/>
      <c r="G44" s="421" t="str">
        <f t="shared" si="21"/>
        <v/>
      </c>
      <c r="H44" s="421"/>
      <c r="I44" s="29"/>
      <c r="J44" s="421" t="str">
        <f t="shared" si="22"/>
        <v/>
      </c>
      <c r="K44" s="421"/>
      <c r="L44" s="525" t="str">
        <f t="shared" si="23"/>
        <v/>
      </c>
      <c r="M44" s="525"/>
      <c r="N44" s="91"/>
      <c r="O44" s="525" t="str">
        <f t="shared" si="24"/>
        <v/>
      </c>
      <c r="P44" s="525"/>
      <c r="Q44" s="421" t="str">
        <f t="shared" si="25"/>
        <v/>
      </c>
      <c r="R44" s="421"/>
      <c r="S44" s="29"/>
      <c r="T44" s="421" t="str">
        <f t="shared" si="26"/>
        <v/>
      </c>
      <c r="U44" s="421"/>
      <c r="V44" s="27"/>
      <c r="W44" s="27"/>
      <c r="X44" s="27"/>
    </row>
    <row r="45" spans="1:30" s="15" customFormat="1" ht="22.5" x14ac:dyDescent="0.4">
      <c r="A45" s="24" t="s">
        <v>14</v>
      </c>
      <c r="B45" s="519" t="str">
        <f t="shared" si="19"/>
        <v>福岡工業</v>
      </c>
      <c r="C45" s="519"/>
      <c r="D45" s="90" t="s">
        <v>54</v>
      </c>
      <c r="E45" s="519" t="str">
        <f t="shared" si="20"/>
        <v>久 慈 東</v>
      </c>
      <c r="F45" s="519"/>
      <c r="G45" s="419" t="str">
        <f t="shared" si="21"/>
        <v>軽　　米</v>
      </c>
      <c r="H45" s="419"/>
      <c r="I45" s="26" t="s">
        <v>54</v>
      </c>
      <c r="J45" s="419" t="str">
        <f t="shared" si="22"/>
        <v>久慈工業</v>
      </c>
      <c r="K45" s="419"/>
      <c r="L45" s="519" t="str">
        <f t="shared" si="23"/>
        <v>福　　岡</v>
      </c>
      <c r="M45" s="519"/>
      <c r="N45" s="90" t="s">
        <v>54</v>
      </c>
      <c r="O45" s="519" t="str">
        <f t="shared" si="24"/>
        <v>大　　野</v>
      </c>
      <c r="P45" s="519"/>
      <c r="Q45" s="419" t="str">
        <f t="shared" si="25"/>
        <v>福岡工業</v>
      </c>
      <c r="R45" s="419"/>
      <c r="S45" s="26" t="s">
        <v>54</v>
      </c>
      <c r="T45" s="419" t="str">
        <f t="shared" si="26"/>
        <v>福　　岡</v>
      </c>
      <c r="U45" s="419"/>
      <c r="V45" s="24"/>
      <c r="W45" s="24"/>
      <c r="X45" s="24"/>
    </row>
    <row r="46" spans="1:30" s="15" customFormat="1" ht="22.5" x14ac:dyDescent="0.4">
      <c r="A46" s="27"/>
      <c r="B46" s="525" t="str">
        <f t="shared" si="19"/>
        <v>久 慈 東</v>
      </c>
      <c r="C46" s="525"/>
      <c r="D46" s="91" t="s">
        <v>54</v>
      </c>
      <c r="E46" s="525" t="str">
        <f t="shared" si="20"/>
        <v>久慈工業</v>
      </c>
      <c r="F46" s="525"/>
      <c r="G46" s="421" t="str">
        <f t="shared" si="21"/>
        <v/>
      </c>
      <c r="H46" s="421"/>
      <c r="I46" s="29"/>
      <c r="J46" s="421" t="str">
        <f t="shared" si="22"/>
        <v/>
      </c>
      <c r="K46" s="421"/>
      <c r="L46" s="525" t="str">
        <f t="shared" si="23"/>
        <v/>
      </c>
      <c r="M46" s="525"/>
      <c r="N46" s="91"/>
      <c r="O46" s="525" t="str">
        <f t="shared" si="24"/>
        <v/>
      </c>
      <c r="P46" s="525"/>
      <c r="Q46" s="421" t="str">
        <f t="shared" si="25"/>
        <v/>
      </c>
      <c r="R46" s="421"/>
      <c r="S46" s="29"/>
      <c r="T46" s="421" t="str">
        <f t="shared" si="26"/>
        <v/>
      </c>
      <c r="U46" s="421"/>
      <c r="V46" s="27"/>
      <c r="W46" s="27"/>
      <c r="X46" s="27"/>
    </row>
    <row r="47" spans="1:30" s="15" customFormat="1" ht="22.5" x14ac:dyDescent="0.4">
      <c r="A47" s="15" t="s">
        <v>38</v>
      </c>
      <c r="B47" s="526" t="str">
        <f t="shared" si="19"/>
        <v>福岡工業</v>
      </c>
      <c r="C47" s="526"/>
      <c r="D47" s="92" t="s">
        <v>54</v>
      </c>
      <c r="E47" s="526" t="str">
        <f t="shared" si="20"/>
        <v>久慈工業</v>
      </c>
      <c r="F47" s="526"/>
      <c r="G47" s="280" t="str">
        <f t="shared" si="21"/>
        <v>軽　　米</v>
      </c>
      <c r="H47" s="280"/>
      <c r="I47" s="17" t="s">
        <v>54</v>
      </c>
      <c r="J47" s="280" t="str">
        <f t="shared" si="22"/>
        <v>福　　岡</v>
      </c>
      <c r="K47" s="280"/>
      <c r="L47" s="526" t="str">
        <f t="shared" si="23"/>
        <v>久 慈 東</v>
      </c>
      <c r="M47" s="526"/>
      <c r="N47" s="92" t="s">
        <v>54</v>
      </c>
      <c r="O47" s="526" t="str">
        <f t="shared" si="24"/>
        <v>大　　野</v>
      </c>
      <c r="P47" s="526"/>
      <c r="Q47" s="280" t="str">
        <f t="shared" si="25"/>
        <v>福岡工業</v>
      </c>
      <c r="R47" s="280"/>
      <c r="S47" s="17" t="s">
        <v>54</v>
      </c>
      <c r="T47" s="280" t="str">
        <f t="shared" si="26"/>
        <v>大　　野</v>
      </c>
      <c r="U47" s="280"/>
    </row>
    <row r="48" spans="1:30" s="15" customFormat="1" ht="22.5" x14ac:dyDescent="0.4">
      <c r="B48" s="526" t="str">
        <f t="shared" si="19"/>
        <v>福　　岡</v>
      </c>
      <c r="C48" s="526"/>
      <c r="D48" s="92" t="s">
        <v>54</v>
      </c>
      <c r="E48" s="526" t="str">
        <f t="shared" si="20"/>
        <v>久慈工業</v>
      </c>
      <c r="F48" s="526"/>
      <c r="G48" s="280" t="str">
        <f t="shared" si="21"/>
        <v/>
      </c>
      <c r="H48" s="280"/>
      <c r="I48" s="17"/>
      <c r="J48" s="280" t="str">
        <f t="shared" si="22"/>
        <v/>
      </c>
      <c r="K48" s="280"/>
      <c r="L48" s="526" t="str">
        <f t="shared" si="23"/>
        <v/>
      </c>
      <c r="M48" s="526"/>
      <c r="N48" s="92"/>
      <c r="O48" s="526" t="str">
        <f t="shared" si="24"/>
        <v/>
      </c>
      <c r="P48" s="526"/>
      <c r="Q48" s="280" t="str">
        <f t="shared" si="25"/>
        <v/>
      </c>
      <c r="R48" s="280"/>
      <c r="S48" s="17"/>
      <c r="T48" s="280" t="str">
        <f t="shared" si="26"/>
        <v/>
      </c>
      <c r="U48" s="280"/>
    </row>
    <row r="49" spans="2:18" s="5" customFormat="1" ht="24.75" x14ac:dyDescent="0.4"/>
    <row r="50" spans="2:18" s="1" customFormat="1" x14ac:dyDescent="0.4">
      <c r="B50" s="1">
        <v>1</v>
      </c>
      <c r="C50" s="1" t="str">
        <f>B6</f>
        <v>福岡工業</v>
      </c>
      <c r="D50" s="38">
        <v>1</v>
      </c>
      <c r="E50" s="38">
        <v>1</v>
      </c>
      <c r="F50" s="38">
        <v>2</v>
      </c>
      <c r="G50" s="39">
        <v>3</v>
      </c>
      <c r="H50" s="40">
        <v>4</v>
      </c>
      <c r="I50" s="38">
        <v>5</v>
      </c>
      <c r="J50" s="38">
        <v>6</v>
      </c>
      <c r="K50" s="39">
        <v>1</v>
      </c>
      <c r="L50" s="40">
        <v>4</v>
      </c>
      <c r="M50" s="38">
        <v>2</v>
      </c>
      <c r="N50" s="38">
        <v>5</v>
      </c>
      <c r="O50" s="38">
        <v>1</v>
      </c>
      <c r="P50" s="1">
        <v>2</v>
      </c>
      <c r="Q50" s="1">
        <v>2</v>
      </c>
      <c r="R50" s="1">
        <v>1</v>
      </c>
    </row>
    <row r="51" spans="2:18" s="1" customFormat="1" x14ac:dyDescent="0.4">
      <c r="B51" s="1">
        <v>2</v>
      </c>
      <c r="C51" s="1" t="str">
        <f>E6</f>
        <v>軽　　米</v>
      </c>
      <c r="D51" s="38">
        <v>1</v>
      </c>
      <c r="E51" s="38">
        <v>3</v>
      </c>
      <c r="F51" s="38">
        <v>6</v>
      </c>
      <c r="G51" s="39"/>
      <c r="H51" s="40"/>
      <c r="I51" s="38"/>
      <c r="J51" s="38"/>
      <c r="K51" s="39"/>
      <c r="L51" s="40"/>
      <c r="M51" s="38"/>
      <c r="N51" s="38"/>
      <c r="O51" s="38">
        <v>2</v>
      </c>
      <c r="P51" s="1">
        <v>2</v>
      </c>
      <c r="Q51" s="1">
        <v>2</v>
      </c>
      <c r="R51" s="1">
        <v>1</v>
      </c>
    </row>
    <row r="52" spans="2:18" s="1" customFormat="1" x14ac:dyDescent="0.4">
      <c r="B52" s="1">
        <v>3</v>
      </c>
      <c r="C52" s="1" t="str">
        <f>H6</f>
        <v>福　　岡</v>
      </c>
      <c r="D52" s="38">
        <v>2</v>
      </c>
      <c r="E52" s="38">
        <v>1</v>
      </c>
      <c r="F52" s="38">
        <v>3</v>
      </c>
      <c r="G52" s="39">
        <v>2</v>
      </c>
      <c r="H52" s="40">
        <v>6</v>
      </c>
      <c r="I52" s="38">
        <v>4</v>
      </c>
      <c r="J52" s="38">
        <v>5</v>
      </c>
      <c r="K52" s="39">
        <v>1</v>
      </c>
      <c r="L52" s="40">
        <v>5</v>
      </c>
      <c r="M52" s="38">
        <v>2</v>
      </c>
      <c r="N52" s="38">
        <v>3</v>
      </c>
      <c r="O52" s="38">
        <v>3</v>
      </c>
      <c r="P52" s="1">
        <v>2</v>
      </c>
      <c r="Q52" s="1">
        <v>2</v>
      </c>
      <c r="R52" s="1">
        <v>1</v>
      </c>
    </row>
    <row r="53" spans="2:18" s="1" customFormat="1" x14ac:dyDescent="0.4">
      <c r="B53" s="1">
        <v>4</v>
      </c>
      <c r="C53" s="1" t="str">
        <f>K6</f>
        <v>久 慈 東</v>
      </c>
      <c r="D53" s="38">
        <v>2</v>
      </c>
      <c r="E53" s="38">
        <v>4</v>
      </c>
      <c r="F53" s="38">
        <v>6</v>
      </c>
      <c r="G53" s="39"/>
      <c r="H53" s="40"/>
      <c r="I53" s="38"/>
      <c r="J53" s="38"/>
      <c r="K53" s="39"/>
      <c r="L53" s="40"/>
      <c r="M53" s="38"/>
      <c r="N53" s="38"/>
      <c r="O53" s="38">
        <v>4</v>
      </c>
      <c r="P53" s="1">
        <v>2</v>
      </c>
      <c r="Q53" s="1">
        <v>2</v>
      </c>
      <c r="R53" s="1">
        <v>1</v>
      </c>
    </row>
    <row r="54" spans="2:18" s="1" customFormat="1" x14ac:dyDescent="0.4">
      <c r="B54" s="1">
        <v>5</v>
      </c>
      <c r="C54" s="1" t="str">
        <f>N6</f>
        <v>久慈工業</v>
      </c>
      <c r="D54" s="38">
        <v>3</v>
      </c>
      <c r="E54" s="38">
        <v>1</v>
      </c>
      <c r="F54" s="38">
        <v>6</v>
      </c>
      <c r="G54" s="39">
        <v>2</v>
      </c>
      <c r="H54" s="40">
        <v>4</v>
      </c>
      <c r="I54" s="38">
        <v>3</v>
      </c>
      <c r="J54" s="38">
        <v>5</v>
      </c>
      <c r="K54" s="39">
        <v>1</v>
      </c>
      <c r="L54" s="40">
        <v>2</v>
      </c>
      <c r="M54" s="38">
        <v>3</v>
      </c>
      <c r="N54" s="38">
        <v>4</v>
      </c>
      <c r="O54" s="38">
        <v>5</v>
      </c>
      <c r="P54" s="1">
        <v>2</v>
      </c>
      <c r="Q54" s="1">
        <v>2</v>
      </c>
      <c r="R54" s="1">
        <v>1</v>
      </c>
    </row>
    <row r="55" spans="2:18" s="1" customFormat="1" x14ac:dyDescent="0.4">
      <c r="B55" s="1">
        <v>6</v>
      </c>
      <c r="C55" s="1" t="str">
        <f>Q6</f>
        <v>大　　野</v>
      </c>
      <c r="D55" s="38">
        <v>3</v>
      </c>
      <c r="E55" s="38">
        <v>5</v>
      </c>
      <c r="F55" s="38">
        <v>6</v>
      </c>
      <c r="G55" s="39"/>
      <c r="H55" s="40"/>
      <c r="I55" s="38"/>
      <c r="J55" s="38"/>
      <c r="K55" s="39"/>
      <c r="L55" s="40"/>
      <c r="M55" s="38"/>
      <c r="N55" s="38"/>
      <c r="O55" s="38">
        <v>6</v>
      </c>
      <c r="P55" s="1">
        <v>2</v>
      </c>
      <c r="Q55" s="1">
        <v>2</v>
      </c>
      <c r="R55" s="1">
        <v>1</v>
      </c>
    </row>
    <row r="56" spans="2:18" s="1" customFormat="1" x14ac:dyDescent="0.4">
      <c r="B56" s="1">
        <v>7</v>
      </c>
      <c r="C56" s="1">
        <f>N8</f>
        <v>111</v>
      </c>
      <c r="D56" s="38">
        <v>4</v>
      </c>
      <c r="E56" s="38">
        <v>1</v>
      </c>
      <c r="F56" s="38">
        <v>4</v>
      </c>
      <c r="G56" s="39">
        <v>2</v>
      </c>
      <c r="H56" s="40">
        <v>5</v>
      </c>
      <c r="I56" s="38">
        <v>3</v>
      </c>
      <c r="J56" s="38">
        <v>6</v>
      </c>
      <c r="K56" s="39">
        <v>1</v>
      </c>
      <c r="L56" s="40">
        <v>3</v>
      </c>
      <c r="M56" s="38">
        <v>2</v>
      </c>
      <c r="N56" s="38">
        <v>6</v>
      </c>
      <c r="O56" s="38"/>
    </row>
    <row r="57" spans="2:18" s="1" customFormat="1" x14ac:dyDescent="0.4">
      <c r="D57" s="38">
        <v>4</v>
      </c>
      <c r="E57" s="38">
        <v>4</v>
      </c>
      <c r="F57" s="38">
        <v>5</v>
      </c>
      <c r="G57" s="39"/>
      <c r="H57" s="40"/>
      <c r="I57" s="38"/>
      <c r="J57" s="38"/>
      <c r="K57" s="39"/>
      <c r="L57" s="40"/>
      <c r="M57" s="38"/>
      <c r="N57" s="38"/>
      <c r="O57" s="38"/>
    </row>
    <row r="58" spans="2:18" x14ac:dyDescent="0.4">
      <c r="D58" s="38">
        <v>5</v>
      </c>
      <c r="E58" s="38">
        <v>1</v>
      </c>
      <c r="F58" s="38">
        <v>5</v>
      </c>
      <c r="G58" s="39">
        <v>2</v>
      </c>
      <c r="H58" s="40">
        <v>3</v>
      </c>
      <c r="I58" s="38">
        <v>4</v>
      </c>
      <c r="J58" s="38">
        <v>6</v>
      </c>
      <c r="K58" s="39">
        <v>1</v>
      </c>
      <c r="L58" s="40">
        <v>6</v>
      </c>
      <c r="M58" s="38">
        <v>2</v>
      </c>
      <c r="N58" s="38">
        <v>4</v>
      </c>
      <c r="O58" s="38"/>
    </row>
    <row r="59" spans="2:18" x14ac:dyDescent="0.4">
      <c r="D59" s="38">
        <v>5</v>
      </c>
      <c r="E59" s="38">
        <v>3</v>
      </c>
      <c r="F59" s="38">
        <v>5</v>
      </c>
      <c r="G59" s="39"/>
      <c r="H59" s="40"/>
      <c r="I59" s="38"/>
      <c r="J59" s="38"/>
      <c r="K59" s="39"/>
      <c r="L59" s="40"/>
      <c r="M59" s="38"/>
      <c r="N59" s="38"/>
      <c r="O59" s="38"/>
    </row>
  </sheetData>
  <mergeCells count="203">
    <mergeCell ref="B4:D4"/>
    <mergeCell ref="B5:D5"/>
    <mergeCell ref="E4:G4"/>
    <mergeCell ref="H4:J4"/>
    <mergeCell ref="K4:M4"/>
    <mergeCell ref="N4:P4"/>
    <mergeCell ref="E5:G5"/>
    <mergeCell ref="H5:J5"/>
    <mergeCell ref="K5:M5"/>
    <mergeCell ref="N5:P5"/>
    <mergeCell ref="Q47:R47"/>
    <mergeCell ref="T47:U47"/>
    <mergeCell ref="B48:C48"/>
    <mergeCell ref="E48:F48"/>
    <mergeCell ref="G48:H48"/>
    <mergeCell ref="J48:K48"/>
    <mergeCell ref="L48:M48"/>
    <mergeCell ref="O48:P48"/>
    <mergeCell ref="Q48:R48"/>
    <mergeCell ref="T48:U48"/>
    <mergeCell ref="B47:C47"/>
    <mergeCell ref="E47:F47"/>
    <mergeCell ref="G47:H47"/>
    <mergeCell ref="J47:K47"/>
    <mergeCell ref="L47:M47"/>
    <mergeCell ref="O47:P47"/>
    <mergeCell ref="Q45:R45"/>
    <mergeCell ref="T45:U45"/>
    <mergeCell ref="B46:C46"/>
    <mergeCell ref="E46:F46"/>
    <mergeCell ref="G46:H46"/>
    <mergeCell ref="J46:K46"/>
    <mergeCell ref="L46:M46"/>
    <mergeCell ref="O46:P46"/>
    <mergeCell ref="Q46:R46"/>
    <mergeCell ref="T46:U46"/>
    <mergeCell ref="B45:C45"/>
    <mergeCell ref="E45:F45"/>
    <mergeCell ref="G45:H45"/>
    <mergeCell ref="J45:K45"/>
    <mergeCell ref="L45:M45"/>
    <mergeCell ref="O45:P45"/>
    <mergeCell ref="Q43:R43"/>
    <mergeCell ref="T43:U43"/>
    <mergeCell ref="B44:C44"/>
    <mergeCell ref="E44:F44"/>
    <mergeCell ref="G44:H44"/>
    <mergeCell ref="J44:K44"/>
    <mergeCell ref="L44:M44"/>
    <mergeCell ref="O44:P44"/>
    <mergeCell ref="Q44:R44"/>
    <mergeCell ref="T44:U44"/>
    <mergeCell ref="B43:C43"/>
    <mergeCell ref="E43:F43"/>
    <mergeCell ref="G43:H43"/>
    <mergeCell ref="J43:K43"/>
    <mergeCell ref="L43:M43"/>
    <mergeCell ref="O43:P43"/>
    <mergeCell ref="B42:C42"/>
    <mergeCell ref="E42:F42"/>
    <mergeCell ref="G42:H42"/>
    <mergeCell ref="J42:K42"/>
    <mergeCell ref="L42:M42"/>
    <mergeCell ref="O42:P42"/>
    <mergeCell ref="Q42:R42"/>
    <mergeCell ref="T42:U42"/>
    <mergeCell ref="B41:C41"/>
    <mergeCell ref="E41:F41"/>
    <mergeCell ref="G41:H41"/>
    <mergeCell ref="J41:K41"/>
    <mergeCell ref="L41:M41"/>
    <mergeCell ref="O41:P41"/>
    <mergeCell ref="B40:C40"/>
    <mergeCell ref="E40:F40"/>
    <mergeCell ref="G40:H40"/>
    <mergeCell ref="J40:K40"/>
    <mergeCell ref="L40:M40"/>
    <mergeCell ref="O40:P40"/>
    <mergeCell ref="Q40:R40"/>
    <mergeCell ref="T40:U40"/>
    <mergeCell ref="Q41:R41"/>
    <mergeCell ref="T41:U41"/>
    <mergeCell ref="B39:C39"/>
    <mergeCell ref="E39:F39"/>
    <mergeCell ref="G39:H39"/>
    <mergeCell ref="J39:K39"/>
    <mergeCell ref="L39:M39"/>
    <mergeCell ref="O39:P39"/>
    <mergeCell ref="Q27:S30"/>
    <mergeCell ref="T27:T30"/>
    <mergeCell ref="Q39:R39"/>
    <mergeCell ref="T39:U39"/>
    <mergeCell ref="U27:U30"/>
    <mergeCell ref="V27:V30"/>
    <mergeCell ref="W27:W30"/>
    <mergeCell ref="X27:X30"/>
    <mergeCell ref="A27:A30"/>
    <mergeCell ref="B27:D27"/>
    <mergeCell ref="E27:G27"/>
    <mergeCell ref="H27:J27"/>
    <mergeCell ref="K27:M27"/>
    <mergeCell ref="N27:P27"/>
    <mergeCell ref="B29:D29"/>
    <mergeCell ref="E29:G29"/>
    <mergeCell ref="H29:J29"/>
    <mergeCell ref="K29:M29"/>
    <mergeCell ref="N29:P29"/>
    <mergeCell ref="Q23:S23"/>
    <mergeCell ref="T23:T26"/>
    <mergeCell ref="U23:U26"/>
    <mergeCell ref="V23:V26"/>
    <mergeCell ref="W23:W26"/>
    <mergeCell ref="X23:X26"/>
    <mergeCell ref="Q25:S25"/>
    <mergeCell ref="A23:A26"/>
    <mergeCell ref="B23:D23"/>
    <mergeCell ref="E23:G23"/>
    <mergeCell ref="H23:J23"/>
    <mergeCell ref="K23:M23"/>
    <mergeCell ref="N23:P26"/>
    <mergeCell ref="B25:D25"/>
    <mergeCell ref="E25:G25"/>
    <mergeCell ref="H25:J25"/>
    <mergeCell ref="K25:M25"/>
    <mergeCell ref="Q19:S19"/>
    <mergeCell ref="T19:T22"/>
    <mergeCell ref="U19:U22"/>
    <mergeCell ref="V19:V22"/>
    <mergeCell ref="W19:W22"/>
    <mergeCell ref="X19:X22"/>
    <mergeCell ref="Q21:S21"/>
    <mergeCell ref="A19:A22"/>
    <mergeCell ref="B19:D19"/>
    <mergeCell ref="E19:G19"/>
    <mergeCell ref="H19:J19"/>
    <mergeCell ref="K19:M22"/>
    <mergeCell ref="N19:P19"/>
    <mergeCell ref="B21:D21"/>
    <mergeCell ref="E21:G21"/>
    <mergeCell ref="H21:J21"/>
    <mergeCell ref="N21:P21"/>
    <mergeCell ref="Q15:S15"/>
    <mergeCell ref="T15:T18"/>
    <mergeCell ref="U15:U18"/>
    <mergeCell ref="V15:V18"/>
    <mergeCell ref="W15:W18"/>
    <mergeCell ref="X15:X18"/>
    <mergeCell ref="Q17:S17"/>
    <mergeCell ref="A15:A18"/>
    <mergeCell ref="B15:D15"/>
    <mergeCell ref="E15:G15"/>
    <mergeCell ref="H15:J18"/>
    <mergeCell ref="K15:M15"/>
    <mergeCell ref="N15:P15"/>
    <mergeCell ref="B17:D17"/>
    <mergeCell ref="E17:G17"/>
    <mergeCell ref="K17:M17"/>
    <mergeCell ref="N17:P17"/>
    <mergeCell ref="X11:X14"/>
    <mergeCell ref="Q13:S13"/>
    <mergeCell ref="A11:A14"/>
    <mergeCell ref="B11:D11"/>
    <mergeCell ref="E11:G14"/>
    <mergeCell ref="H11:J11"/>
    <mergeCell ref="K11:M11"/>
    <mergeCell ref="N11:P11"/>
    <mergeCell ref="B13:D13"/>
    <mergeCell ref="H13:J13"/>
    <mergeCell ref="K13:M13"/>
    <mergeCell ref="N13:P13"/>
    <mergeCell ref="H9:J9"/>
    <mergeCell ref="K9:M9"/>
    <mergeCell ref="N9:P9"/>
    <mergeCell ref="Q9:S9"/>
    <mergeCell ref="Q11:S11"/>
    <mergeCell ref="T11:T14"/>
    <mergeCell ref="U11:U14"/>
    <mergeCell ref="V11:V14"/>
    <mergeCell ref="W11:W14"/>
    <mergeCell ref="Q6:S6"/>
    <mergeCell ref="A7:A10"/>
    <mergeCell ref="B7:D10"/>
    <mergeCell ref="E7:G7"/>
    <mergeCell ref="H7:J7"/>
    <mergeCell ref="K7:M7"/>
    <mergeCell ref="N7:P7"/>
    <mergeCell ref="Q7:S7"/>
    <mergeCell ref="A1:X1"/>
    <mergeCell ref="B2:C2"/>
    <mergeCell ref="F2:G2"/>
    <mergeCell ref="I2:J2"/>
    <mergeCell ref="O2:Q2"/>
    <mergeCell ref="B6:D6"/>
    <mergeCell ref="E6:G6"/>
    <mergeCell ref="H6:J6"/>
    <mergeCell ref="K6:M6"/>
    <mergeCell ref="N6:P6"/>
    <mergeCell ref="T7:T10"/>
    <mergeCell ref="U7:U10"/>
    <mergeCell ref="V7:V10"/>
    <mergeCell ref="W7:W10"/>
    <mergeCell ref="X7:X10"/>
    <mergeCell ref="E9:G9"/>
  </mergeCells>
  <phoneticPr fontId="2"/>
  <conditionalFormatting sqref="B7">
    <cfRule type="cellIs" dxfId="96" priority="12" operator="equal">
      <formula>"○"</formula>
    </cfRule>
  </conditionalFormatting>
  <conditionalFormatting sqref="B11:D14 H11:S14">
    <cfRule type="cellIs" dxfId="95" priority="9" operator="equal">
      <formula>"○"</formula>
    </cfRule>
  </conditionalFormatting>
  <conditionalFormatting sqref="B15:G18 K15:S18">
    <cfRule type="cellIs" dxfId="94" priority="7" operator="equal">
      <formula>"○"</formula>
    </cfRule>
  </conditionalFormatting>
  <conditionalFormatting sqref="B19:J22 N19:S22">
    <cfRule type="cellIs" dxfId="93" priority="5" operator="equal">
      <formula>"○"</formula>
    </cfRule>
  </conditionalFormatting>
  <conditionalFormatting sqref="B23:M26 Q23:S26">
    <cfRule type="cellIs" dxfId="92" priority="3" operator="equal">
      <formula>"○"</formula>
    </cfRule>
  </conditionalFormatting>
  <conditionalFormatting sqref="B27:P30">
    <cfRule type="cellIs" dxfId="91" priority="1" operator="equal">
      <formula>"○"</formula>
    </cfRule>
  </conditionalFormatting>
  <conditionalFormatting sqref="E11">
    <cfRule type="cellIs" dxfId="90" priority="10" operator="equal">
      <formula>"○"</formula>
    </cfRule>
  </conditionalFormatting>
  <conditionalFormatting sqref="E7:S10">
    <cfRule type="cellIs" dxfId="89" priority="11" operator="equal">
      <formula>"○"</formula>
    </cfRule>
  </conditionalFormatting>
  <conditionalFormatting sqref="H15">
    <cfRule type="cellIs" dxfId="88" priority="8" operator="equal">
      <formula>"○"</formula>
    </cfRule>
  </conditionalFormatting>
  <conditionalFormatting sqref="K19">
    <cfRule type="cellIs" dxfId="87" priority="6" operator="equal">
      <formula>"○"</formula>
    </cfRule>
  </conditionalFormatting>
  <conditionalFormatting sqref="N23">
    <cfRule type="cellIs" dxfId="86" priority="4" operator="equal">
      <formula>"○"</formula>
    </cfRule>
  </conditionalFormatting>
  <conditionalFormatting sqref="Q27">
    <cfRule type="cellIs" dxfId="85" priority="2" operator="equal">
      <formula>"○"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男子L1north</vt:lpstr>
      <vt:lpstr>男子L1south</vt:lpstr>
      <vt:lpstr>女子L1north</vt:lpstr>
      <vt:lpstr>女子L1south</vt:lpstr>
      <vt:lpstr>男子L2north</vt:lpstr>
      <vt:lpstr>男子L2south</vt:lpstr>
      <vt:lpstr>女子L2north</vt:lpstr>
      <vt:lpstr>女子L2south</vt:lpstr>
      <vt:lpstr>男子L3Ａ</vt:lpstr>
      <vt:lpstr>男子L3Ｂ</vt:lpstr>
      <vt:lpstr>男子L3Ｃ</vt:lpstr>
      <vt:lpstr>男子L3Ｄ</vt:lpstr>
      <vt:lpstr>女子L3Ａ</vt:lpstr>
      <vt:lpstr>女子L3Ｂ</vt:lpstr>
      <vt:lpstr>女子L3Ｃ</vt:lpstr>
      <vt:lpstr>女子L1north!Print_Area</vt:lpstr>
      <vt:lpstr>女子L1south!Print_Area</vt:lpstr>
      <vt:lpstr>女子L2north!Print_Area</vt:lpstr>
      <vt:lpstr>女子L2south!Print_Area</vt:lpstr>
      <vt:lpstr>女子L3Ａ!Print_Area</vt:lpstr>
      <vt:lpstr>女子L3Ｂ!Print_Area</vt:lpstr>
      <vt:lpstr>女子L3Ｃ!Print_Area</vt:lpstr>
      <vt:lpstr>男子L1north!Print_Area</vt:lpstr>
      <vt:lpstr>男子L1south!Print_Area</vt:lpstr>
      <vt:lpstr>男子L2north!Print_Area</vt:lpstr>
      <vt:lpstr>男子L2south!Print_Area</vt:lpstr>
      <vt:lpstr>男子L3Ａ!Print_Area</vt:lpstr>
      <vt:lpstr>男子L3Ｂ!Print_Area</vt:lpstr>
      <vt:lpstr>男子L3Ｃ!Print_Area</vt:lpstr>
      <vt:lpstr>男子L3Ｄ!Print_Area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榊　文香</dc:creator>
  <cp:lastModifiedBy>榊　文香</cp:lastModifiedBy>
  <cp:lastPrinted>2024-03-05T07:42:05Z</cp:lastPrinted>
  <dcterms:created xsi:type="dcterms:W3CDTF">2023-07-02T05:57:56Z</dcterms:created>
  <dcterms:modified xsi:type="dcterms:W3CDTF">2024-03-26T01:09:02Z</dcterms:modified>
</cp:coreProperties>
</file>